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5\Ye12'2025\"/>
    </mc:Choice>
  </mc:AlternateContent>
  <xr:revisionPtr revIDLastSave="0" documentId="13_ncr:1_{D1AFE30D-779B-4C47-AD9F-1BD1BBB9DB3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BS!$A$1:$L$29</definedName>
    <definedName name="_xlnm.Print_Area" localSheetId="2">PL!$A$1:$K$68</definedName>
    <definedName name="_xlnm.Print_Area" localSheetId="1">securities!$A$1:$Q$32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4" l="1"/>
  <c r="I37" i="14"/>
  <c r="I29" i="13"/>
  <c r="G29" i="13"/>
  <c r="E29" i="13" l="1"/>
  <c r="K29" i="13"/>
  <c r="M29" i="13"/>
  <c r="O29" i="13"/>
  <c r="K62" i="14" l="1"/>
  <c r="K32" i="14"/>
  <c r="K31" i="14"/>
  <c r="K20" i="14"/>
  <c r="K15" i="14"/>
  <c r="K16" i="14" s="1"/>
  <c r="K21" i="14" s="1"/>
  <c r="K8" i="14"/>
  <c r="K19" i="9"/>
  <c r="K14" i="9"/>
  <c r="K11" i="9"/>
  <c r="K15" i="9" s="1"/>
  <c r="K30" i="14" l="1"/>
  <c r="K33" i="14" s="1"/>
  <c r="K20" i="9"/>
  <c r="I19" i="9"/>
  <c r="K36" i="14" l="1"/>
  <c r="K38" i="14" s="1"/>
  <c r="K47" i="14"/>
  <c r="K58" i="14" s="1"/>
  <c r="K63" i="14" s="1"/>
  <c r="K65" i="14" s="1"/>
  <c r="K66" i="14" s="1"/>
  <c r="I8" i="14"/>
  <c r="I20" i="14" l="1"/>
  <c r="I31" i="14" l="1"/>
  <c r="I32" i="14" l="1"/>
  <c r="I62" i="14" l="1"/>
  <c r="M13" i="13"/>
  <c r="M30" i="13" s="1"/>
  <c r="K13" i="13"/>
  <c r="K30" i="13" s="1"/>
  <c r="O13" i="13" l="1"/>
  <c r="O30" i="13" s="1"/>
  <c r="M31" i="13"/>
  <c r="K39" i="14" l="1"/>
  <c r="I15" i="14"/>
  <c r="G13" i="13"/>
  <c r="G30" i="13" s="1"/>
  <c r="G31" i="13" s="1"/>
  <c r="E13" i="13"/>
  <c r="E30" i="13" s="1"/>
  <c r="I14" i="9"/>
  <c r="I11" i="9"/>
  <c r="I16" i="14" l="1"/>
  <c r="I21" i="14" s="1"/>
  <c r="I13" i="13"/>
  <c r="I15" i="9"/>
  <c r="I20" i="9" s="1"/>
  <c r="I30" i="14" l="1"/>
  <c r="I33" i="14" s="1"/>
  <c r="I36" i="14" s="1"/>
  <c r="I38" i="14" s="1"/>
  <c r="I39" i="14" s="1"/>
  <c r="I30" i="13"/>
  <c r="I47" i="14" l="1"/>
  <c r="I58" i="14" s="1"/>
  <c r="I63" i="14" l="1"/>
  <c r="I65" i="14" l="1"/>
  <c r="I66" i="14" s="1"/>
</calcChain>
</file>

<file path=xl/sharedStrings.xml><?xml version="1.0" encoding="utf-8"?>
<sst xmlns="http://schemas.openxmlformats.org/spreadsheetml/2006/main" count="142" uniqueCount="107">
  <si>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</si>
  <si>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</si>
  <si>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</si>
  <si>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</si>
  <si>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</si>
  <si>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</si>
  <si>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</si>
  <si>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</si>
  <si>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</si>
  <si>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</si>
  <si>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</si>
  <si>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</si>
  <si>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</si>
  <si>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</si>
  <si>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</si>
  <si>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</si>
  <si>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</si>
  <si>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</si>
  <si>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</si>
  <si>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</si>
  <si>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</si>
  <si>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</si>
  <si>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</si>
  <si>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</si>
  <si>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</si>
  <si>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</si>
  <si>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</si>
  <si>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</si>
  <si>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</si>
  <si>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</si>
  <si>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ค่าใช้จ่ายค้างจ่าย</t>
  </si>
  <si>
    <t>พันธบัตรรัฐบาล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</si>
  <si>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</si>
  <si>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</si>
  <si>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</si>
  <si>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</si>
  <si>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</si>
  <si>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</si>
  <si>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</si>
  <si>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</si>
  <si>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</si>
  <si>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</si>
  <si>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</si>
  <si>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>วันครบกำหนด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</si>
  <si>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</si>
  <si>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</si>
  <si>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</si>
  <si>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</si>
  <si>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</si>
  <si>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</si>
  <si>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</si>
  <si>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</si>
  <si>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การแบ่งปันส่วนทุนให้ผู้ถือหน่วยลงทุนในระหว่างปี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</si>
  <si>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</si>
  <si>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</si>
  <si>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</si>
  <si>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</si>
  <si>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 xml:space="preserve">   ให้เป็นเงินสดสุทธิจากกิจกรรมดำเนินงาน</t>
  </si>
  <si>
    <t>งบแสดงฐานะการเงิน</t>
  </si>
  <si>
    <t>ตั๋วเงินคลัง</t>
  </si>
  <si>
    <t>เงินลงทุนที่แสดงด้วยมูลค่ายุติธรรมผ่านกำไรหรือขาดทุน</t>
  </si>
  <si>
    <t>งบกำไรขาดทุนเบ็ดเสร็จ</t>
  </si>
  <si>
    <t>การจ่ายเงินลดทุนให้แก่ผู้ถือหน่วยลงทุนระหว่างปี</t>
  </si>
  <si>
    <t>12, 13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</si>
  <si>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</si>
  <si>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</si>
  <si>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ในสินทรัพย์สุทธิจากการดำเนินงานในระหว่างปี</t>
  </si>
  <si>
    <t>เงินฝากธนาคาร ณ วันปลายปี (หมายเหตุ 8)</t>
  </si>
  <si>
    <t>รายการขาดทุนสุทธิจากเงินลงทุน</t>
  </si>
  <si>
    <t>การลดลงในสินทรัพย์สุทธิในระหว่างปี</t>
  </si>
  <si>
    <t>การเพิ่มขึ้นในสินทรัพย์สุทธิจากการดำเนินงาน</t>
  </si>
  <si>
    <t>กระทรวงการคลัง งวดที่ 20/183/67</t>
  </si>
  <si>
    <t>กระทรวงการคลัง งวดที่ 22/182/67</t>
  </si>
  <si>
    <t>กระทรวงการคลัง งวดที่ 23/182/67</t>
  </si>
  <si>
    <t>13 กุมภาพันธ์ 2568</t>
  </si>
  <si>
    <t>12 มีนาคม 2568</t>
  </si>
  <si>
    <t>26 มีนาคม 2568</t>
  </si>
  <si>
    <t>ธนาคารแห่งประเทศไทยงวดที่ 5/364/67</t>
  </si>
  <si>
    <t>ธนาคารแห่งประเทศไทยงวดที่ 8/364/67</t>
  </si>
  <si>
    <t>ธนาคารแห่งประเทศไทยงวดที่ 46/91/67</t>
  </si>
  <si>
    <t>8 พฤษภาคม 2568</t>
  </si>
  <si>
    <t>14 สิงหาคม 2568</t>
  </si>
  <si>
    <t xml:space="preserve">   ค่าใช้จ่ายค้างจ่ายเพิ่มขึ้น (ลดลง)</t>
  </si>
  <si>
    <t>รายการปรับกระทบการเพิ่มขึ้นในสินทรัพย์สุทธิจากการดำเนินงาน</t>
  </si>
  <si>
    <t xml:space="preserve">เงินลงทุนในสัญญาการเข้าลงทุนในรายได้ค่าความพร้อมจ่ายโรงไฟฟ้าพระนครเหนือ ชุดที่ 1 </t>
  </si>
  <si>
    <t>การไฟฟ้าฝ่ายผลิตแห่งประเทศไทย โดยรายได้ค่าความพร้อมจ่ายครอบคลุมรายได้</t>
  </si>
  <si>
    <t>ตั้งแต่วันที่ 8 กรกฎาคม 2558 จนถึงวันที่ 7 กรกฎาคม 2578</t>
  </si>
  <si>
    <t>ณ วันที่ 31 ธันวาคม 2568</t>
  </si>
  <si>
    <t>สำหรับปีสิ้นสุดวันที่ 31 ธันวาคม 2568</t>
  </si>
  <si>
    <t>ธนาคารแห่งประเทศไทยงวดที่ 45/91/68</t>
  </si>
  <si>
    <t>ธนาคารแห่งประเทศไทยงวดที่ 46/91/68</t>
  </si>
  <si>
    <t>ธนาคารแห่งประเทศไทยงวดที่ 49/91/68</t>
  </si>
  <si>
    <t>ธนาคารแห่งประเทศไทยงวดที่ 50/91/68</t>
  </si>
  <si>
    <t>ธนาคารแห่งประเทศไทยงวดที่ 12/365/68</t>
  </si>
  <si>
    <t>12 กุมภาพันธ์ 2569</t>
  </si>
  <si>
    <t>19 กุมภาพันธ์ 2569</t>
  </si>
  <si>
    <t>12 มีนาคม 2569</t>
  </si>
  <si>
    <t>19 มีนาคม 2569</t>
  </si>
  <si>
    <t>11 ธันวาคม 2569</t>
  </si>
  <si>
    <t xml:space="preserve">   (ราคาทุน: 14,174 ล้านบาท (2567: 15,061 ล้านบาท))</t>
  </si>
  <si>
    <t>รวมรายการกำไร (ขาดทุน) สุทธิจากเงินลงทุน</t>
  </si>
  <si>
    <t>รายการกำไร (ขาดทุน) สุทธิจากการวัดมูลค่าเงินลงทุน</t>
  </si>
  <si>
    <t>รายการกำไร (ขาดทุน) สุทธิที่เกิดขึ้นจากเงินลงทุน</t>
  </si>
  <si>
    <t xml:space="preserve">   สินทรัพย์อื่นลดลง</t>
  </si>
  <si>
    <t>เงินฝากธนาคารเพิ่มขึ้น (ลดลง) สุทธิ</t>
  </si>
  <si>
    <t xml:space="preserve">   (กำไร) ขาดทุนสุทธิที่ยังไม่เกิดขึ้นจากการวัดมูลค่าเงินลงทุน</t>
  </si>
  <si>
    <t xml:space="preserve">   (กำไร) ขาดทุนจากการจำหน่ายเงินลงทุนในหลักทรัพย์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</si>
</sst>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[$-F800]dddd\,\ mmmm\ dd\,\ yyyy"/>
    <numFmt numFmtId="171" formatCode="0.000000%"/>
    <numFmt numFmtId="172" formatCode="_(* #,##0.000_);_(* \(#,##0.000\);_(* &quot;-&quot;??_);_(@_)"/>
    <numFmt numFmtId="173" formatCode="#,##0.000_);\(#,##0.000\)"/>
    <numFmt numFmtId="174" formatCode="0.000000"/>
    <numFmt numFmtId="175" formatCode="#,##0.00000_);\(#,##0.00000\)"/>
    <numFmt numFmtId="176" formatCode="#,##0.0000000_);\(#,##0.0000000\)"/>
    <numFmt numFmtId="17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sz val="16"/>
      <color rgb="FF00B0F0"/>
      <name val="Angsana New"/>
      <family val="1"/>
    </font>
    <font>
      <i/>
      <u/>
      <sz val="16"/>
      <name val="Angsana New"/>
      <family val="1"/>
    </font>
    <font>
      <sz val="10"/>
      <name val="Arial"/>
      <family val="2"/>
    </font>
    <font>
      <sz val="16"/>
      <color theme="1"/>
      <name val="Microsoft Sans Serif"/>
      <family val="2"/>
    </font>
    <font>
      <sz val="16"/>
      <color rgb="FF545454"/>
      <name val="Arial"/>
      <family val="2"/>
    </font>
    <font>
      <sz val="16"/>
      <color rgb="FFFF0000"/>
      <name val="Angsana New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  <xf numFmtId="9" fontId="13" fillId="0" borderId="0" applyFont="0" applyFill="0" applyBorder="0" applyAlignment="0" applyProtection="0"/>
  </cellStyleXfs>
  <cellXfs count="128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5" fillId="0" borderId="0" xfId="0" applyNumberFormat="1" applyFont="1" applyAlignment="1">
      <alignment vertical="top"/>
    </xf>
    <xf numFmtId="37" fontId="11" fillId="0" borderId="0" xfId="0" applyNumberFormat="1" applyFont="1" applyAlignment="1">
      <alignment vertical="top"/>
    </xf>
    <xf numFmtId="168" fontId="6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left" vertical="top"/>
    </xf>
    <xf numFmtId="41" fontId="6" fillId="0" borderId="0" xfId="0" applyNumberFormat="1" applyFont="1" applyAlignment="1">
      <alignment horizontal="center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167" fontId="5" fillId="0" borderId="0" xfId="1" applyNumberFormat="1" applyFont="1" applyFill="1" applyAlignment="1">
      <alignment vertical="top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top"/>
    </xf>
    <xf numFmtId="43" fontId="5" fillId="0" borderId="0" xfId="1" applyFont="1" applyFill="1" applyAlignment="1">
      <alignment vertical="center"/>
    </xf>
    <xf numFmtId="0" fontId="7" fillId="0" borderId="0" xfId="0" quotePrefix="1" applyFont="1" applyAlignment="1">
      <alignment horizontal="center" vertical="top"/>
    </xf>
    <xf numFmtId="164" fontId="11" fillId="0" borderId="0" xfId="0" applyNumberFormat="1" applyFont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37" fontId="1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6" applyFont="1" applyAlignment="1">
      <alignment vertical="center"/>
    </xf>
    <xf numFmtId="37" fontId="5" fillId="0" borderId="0" xfId="3" applyNumberFormat="1" applyFont="1" applyAlignment="1">
      <alignment horizontal="center" vertical="center"/>
    </xf>
    <xf numFmtId="37" fontId="5" fillId="0" borderId="0" xfId="3" applyNumberFormat="1" applyFont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Continuous" vertical="center"/>
    </xf>
    <xf numFmtId="37" fontId="5" fillId="0" borderId="2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Continuous" vertical="center"/>
    </xf>
    <xf numFmtId="43" fontId="5" fillId="0" borderId="2" xfId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1" fontId="5" fillId="0" borderId="2" xfId="3" applyNumberFormat="1" applyFont="1" applyBorder="1" applyAlignment="1">
      <alignment horizontal="center" vertical="center"/>
    </xf>
    <xf numFmtId="41" fontId="5" fillId="0" borderId="0" xfId="3" applyNumberFormat="1" applyFont="1" applyAlignment="1">
      <alignment horizontal="centerContinuous" vertical="center"/>
    </xf>
    <xf numFmtId="37" fontId="5" fillId="0" borderId="0" xfId="3" applyNumberFormat="1" applyFont="1" applyAlignment="1">
      <alignment horizontal="centerContinuous" vertical="center"/>
    </xf>
    <xf numFmtId="0" fontId="7" fillId="0" borderId="0" xfId="3" applyFont="1" applyAlignment="1">
      <alignment horizontal="center" vertical="center"/>
    </xf>
    <xf numFmtId="170" fontId="5" fillId="0" borderId="0" xfId="3" applyNumberFormat="1" applyFont="1" applyAlignment="1">
      <alignment horizontal="center" vertical="center"/>
    </xf>
    <xf numFmtId="41" fontId="10" fillId="0" borderId="0" xfId="3" applyNumberFormat="1" applyFont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9" fontId="10" fillId="0" borderId="0" xfId="3" applyNumberFormat="1" applyFont="1" applyAlignment="1">
      <alignment horizontal="center" vertical="center"/>
    </xf>
    <xf numFmtId="37" fontId="5" fillId="0" borderId="0" xfId="5" applyNumberFormat="1" applyFont="1" applyAlignment="1">
      <alignment vertical="center"/>
    </xf>
    <xf numFmtId="41" fontId="5" fillId="0" borderId="1" xfId="3" applyNumberFormat="1" applyFont="1" applyBorder="1" applyAlignment="1">
      <alignment vertical="center"/>
    </xf>
    <xf numFmtId="41" fontId="5" fillId="0" borderId="0" xfId="3" applyNumberFormat="1" applyFont="1" applyAlignment="1">
      <alignment vertical="center"/>
    </xf>
    <xf numFmtId="169" fontId="5" fillId="0" borderId="1" xfId="3" applyNumberFormat="1" applyFont="1" applyBorder="1" applyAlignment="1">
      <alignment vertical="center"/>
    </xf>
    <xf numFmtId="41" fontId="5" fillId="0" borderId="4" xfId="3" applyNumberFormat="1" applyFont="1" applyBorder="1" applyAlignment="1">
      <alignment vertical="center"/>
    </xf>
    <xf numFmtId="37" fontId="4" fillId="0" borderId="0" xfId="3" applyNumberFormat="1" applyFont="1" applyAlignment="1">
      <alignment vertical="center"/>
    </xf>
    <xf numFmtId="166" fontId="5" fillId="0" borderId="0" xfId="1" applyNumberFormat="1" applyFont="1" applyFill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171" fontId="5" fillId="0" borderId="0" xfId="7" applyNumberFormat="1" applyFont="1" applyFill="1" applyAlignment="1">
      <alignment vertical="center"/>
    </xf>
    <xf numFmtId="170" fontId="5" fillId="0" borderId="0" xfId="3" applyNumberFormat="1" applyFont="1" applyAlignment="1">
      <alignment vertical="center"/>
    </xf>
    <xf numFmtId="169" fontId="5" fillId="0" borderId="4" xfId="3" applyNumberFormat="1" applyFont="1" applyBorder="1" applyAlignment="1">
      <alignment vertical="center"/>
    </xf>
    <xf numFmtId="173" fontId="5" fillId="0" borderId="0" xfId="0" applyNumberFormat="1" applyFont="1" applyAlignment="1">
      <alignment vertical="top"/>
    </xf>
    <xf numFmtId="0" fontId="4" fillId="0" borderId="0" xfId="3" applyFont="1" applyAlignment="1">
      <alignment horizontal="left" vertical="center"/>
    </xf>
    <xf numFmtId="0" fontId="5" fillId="0" borderId="2" xfId="3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3" fontId="11" fillId="0" borderId="0" xfId="0" applyNumberFormat="1" applyFont="1" applyAlignment="1">
      <alignment vertical="top"/>
    </xf>
    <xf numFmtId="43" fontId="5" fillId="0" borderId="0" xfId="3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166" fontId="5" fillId="0" borderId="0" xfId="1" applyNumberFormat="1" applyFont="1" applyFill="1" applyAlignment="1">
      <alignment vertical="center"/>
    </xf>
    <xf numFmtId="0" fontId="16" fillId="0" borderId="0" xfId="3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43" fontId="5" fillId="0" borderId="0" xfId="1" applyFont="1" applyFill="1" applyAlignment="1">
      <alignment horizontal="right" vertical="center"/>
    </xf>
    <xf numFmtId="2" fontId="5" fillId="0" borderId="0" xfId="0" applyNumberFormat="1" applyFont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174" fontId="5" fillId="0" borderId="0" xfId="3" applyNumberFormat="1" applyFont="1" applyAlignment="1">
      <alignment vertical="center"/>
    </xf>
    <xf numFmtId="172" fontId="5" fillId="0" borderId="0" xfId="1" applyNumberFormat="1" applyFont="1" applyAlignment="1">
      <alignment vertical="center"/>
    </xf>
    <xf numFmtId="37" fontId="12" fillId="0" borderId="0" xfId="0" quotePrefix="1" applyNumberFormat="1" applyFont="1" applyAlignment="1">
      <alignment horizontal="center" vertical="top"/>
    </xf>
    <xf numFmtId="175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vertical="top"/>
    </xf>
    <xf numFmtId="43" fontId="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3" fontId="5" fillId="0" borderId="0" xfId="1" applyFont="1" applyAlignment="1">
      <alignment horizontal="center" vertical="center"/>
    </xf>
    <xf numFmtId="166" fontId="5" fillId="0" borderId="0" xfId="1" applyNumberFormat="1" applyFont="1" applyAlignment="1">
      <alignment vertical="center"/>
    </xf>
    <xf numFmtId="165" fontId="5" fillId="0" borderId="0" xfId="0" applyNumberFormat="1" applyFont="1" applyAlignment="1">
      <alignment vertical="top"/>
    </xf>
    <xf numFmtId="177" fontId="16" fillId="0" borderId="0" xfId="7" applyNumberFormat="1" applyFont="1" applyAlignment="1">
      <alignment vertical="top"/>
    </xf>
    <xf numFmtId="0" fontId="4" fillId="0" borderId="0" xfId="3" applyFont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5" fillId="0" borderId="2" xfId="6" quotePrefix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view="pageBreakPreview" topLeftCell="A10" zoomScale="130" zoomScaleNormal="110" zoomScaleSheetLayoutView="130" workbookViewId="0">
      <selection activeCell="I21" sqref="I21:I22"/>
    </sheetView>
  </sheetViews>
  <sheetFormatPr defaultColWidth="9.140625" defaultRowHeight="24" customHeight="1" x14ac:dyDescent="0.2"/>
  <cols>
    <col min="1" max="3" width="9.140625" style="34"/>
    <col min="4" max="4" width="10" style="34" customWidth="1"/>
    <col min="5" max="5" width="8.140625" style="34" customWidth="1"/>
    <col min="6" max="6" width="11.5703125" style="34" customWidth="1"/>
    <col min="7" max="7" width="7.5703125" style="35" customWidth="1"/>
    <col min="8" max="8" width="1.42578125" style="34" customWidth="1"/>
    <col min="9" max="9" width="18.42578125" style="42" customWidth="1"/>
    <col min="10" max="10" width="1.42578125" style="34" customWidth="1"/>
    <col min="11" max="11" width="16.5703125" style="42" customWidth="1"/>
    <col min="12" max="12" width="0.42578125" style="37" customWidth="1"/>
    <col min="13" max="13" width="18.140625" style="38" customWidth="1"/>
    <col min="14" max="14" width="22.42578125" style="34" customWidth="1"/>
    <col min="15" max="15" width="9.140625" style="34"/>
    <col min="16" max="16" width="13.5703125" style="34" bestFit="1" customWidth="1"/>
    <col min="17" max="18" width="9.140625" style="34"/>
    <col min="19" max="19" width="11.5703125" style="34" bestFit="1" customWidth="1"/>
    <col min="20" max="20" width="13.85546875" style="34" bestFit="1" customWidth="1"/>
    <col min="21" max="21" width="1.5703125" style="34" customWidth="1"/>
    <col min="22" max="22" width="11.5703125" style="34" bestFit="1" customWidth="1"/>
    <col min="23" max="23" width="12.42578125" style="34" bestFit="1" customWidth="1"/>
    <col min="24" max="24" width="2.42578125" style="34" customWidth="1"/>
    <col min="25" max="25" width="12.42578125" style="34" bestFit="1" customWidth="1"/>
    <col min="26" max="16384" width="9.140625" style="34"/>
  </cols>
  <sheetData>
    <row r="1" spans="1:23" ht="24" customHeight="1" x14ac:dyDescent="0.2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">
      <c r="A3" s="40" t="s">
        <v>87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">
      <c r="A4" s="40"/>
      <c r="B4" s="40"/>
      <c r="C4" s="40"/>
      <c r="D4" s="40"/>
      <c r="E4" s="40"/>
      <c r="F4" s="40"/>
      <c r="G4" s="40"/>
      <c r="H4" s="40"/>
      <c r="I4" s="36"/>
      <c r="J4" s="40"/>
      <c r="K4" s="36" t="s">
        <v>21</v>
      </c>
      <c r="L4" s="40"/>
    </row>
    <row r="5" spans="1:23" s="42" customFormat="1" ht="24" customHeight="1" x14ac:dyDescent="0.2">
      <c r="A5" s="41"/>
      <c r="B5" s="41"/>
      <c r="C5" s="41"/>
      <c r="D5" s="41"/>
      <c r="E5" s="41"/>
      <c r="F5" s="41"/>
      <c r="G5" s="114" t="s">
        <v>0</v>
      </c>
      <c r="I5" s="60">
        <v>2568</v>
      </c>
      <c r="J5" s="33"/>
      <c r="K5" s="60">
        <v>2567</v>
      </c>
      <c r="M5" s="43"/>
    </row>
    <row r="6" spans="1:23" s="42" customFormat="1" ht="24" customHeight="1" x14ac:dyDescent="0.2">
      <c r="A6" s="39" t="s">
        <v>1</v>
      </c>
      <c r="M6" s="43"/>
    </row>
    <row r="7" spans="1:23" s="42" customFormat="1" ht="24" customHeight="1" x14ac:dyDescent="0.2">
      <c r="A7" s="42" t="s">
        <v>60</v>
      </c>
      <c r="G7" s="44"/>
      <c r="M7" s="43"/>
      <c r="S7" s="55"/>
      <c r="T7" s="55"/>
      <c r="V7" s="56"/>
      <c r="W7" s="56"/>
    </row>
    <row r="8" spans="1:23" s="42" customFormat="1" ht="24" customHeight="1" x14ac:dyDescent="0.2">
      <c r="A8" s="42" t="s">
        <v>99</v>
      </c>
      <c r="G8" s="45">
        <v>7</v>
      </c>
      <c r="H8" s="45"/>
      <c r="I8" s="46">
        <v>15901600089</v>
      </c>
      <c r="J8" s="48"/>
      <c r="K8" s="46">
        <v>16540352727</v>
      </c>
      <c r="M8" s="122"/>
    </row>
    <row r="9" spans="1:23" s="42" customFormat="1" ht="24" customHeight="1" x14ac:dyDescent="0.2">
      <c r="A9" s="47" t="s">
        <v>41</v>
      </c>
      <c r="E9" s="45"/>
      <c r="G9" s="45">
        <v>8</v>
      </c>
      <c r="H9" s="45"/>
      <c r="I9" s="46">
        <v>7255897</v>
      </c>
      <c r="J9" s="48"/>
      <c r="K9" s="46">
        <v>7048508</v>
      </c>
      <c r="M9" s="43"/>
    </row>
    <row r="10" spans="1:23" s="42" customFormat="1" ht="24" customHeight="1" x14ac:dyDescent="0.2">
      <c r="A10" s="47" t="s">
        <v>29</v>
      </c>
      <c r="E10" s="45"/>
      <c r="G10" s="45">
        <v>13</v>
      </c>
      <c r="H10" s="45"/>
      <c r="I10" s="50">
        <v>370707889</v>
      </c>
      <c r="J10" s="46"/>
      <c r="K10" s="50">
        <v>422390513</v>
      </c>
      <c r="M10" s="97"/>
    </row>
    <row r="11" spans="1:23" s="42" customFormat="1" ht="24" customHeight="1" x14ac:dyDescent="0.2">
      <c r="A11" s="39" t="s">
        <v>2</v>
      </c>
      <c r="I11" s="50">
        <f>SUM(I8:I10)</f>
        <v>16279563875</v>
      </c>
      <c r="J11" s="46"/>
      <c r="K11" s="50">
        <f>SUM(K8:K10)</f>
        <v>16969791748</v>
      </c>
      <c r="M11" s="43"/>
    </row>
    <row r="12" spans="1:23" s="42" customFormat="1" ht="24" customHeight="1" x14ac:dyDescent="0.2">
      <c r="A12" s="39" t="s">
        <v>3</v>
      </c>
      <c r="I12" s="46"/>
      <c r="J12" s="46"/>
      <c r="K12" s="46"/>
      <c r="M12" s="43"/>
    </row>
    <row r="13" spans="1:23" s="42" customFormat="1" ht="24" customHeight="1" x14ac:dyDescent="0.2">
      <c r="A13" s="42" t="s">
        <v>30</v>
      </c>
      <c r="E13" s="45"/>
      <c r="G13" s="45"/>
      <c r="H13" s="45"/>
      <c r="I13" s="49">
        <v>1914586</v>
      </c>
      <c r="J13" s="48"/>
      <c r="K13" s="49">
        <v>1550927</v>
      </c>
      <c r="M13" s="43"/>
    </row>
    <row r="14" spans="1:23" s="42" customFormat="1" ht="24" customHeight="1" x14ac:dyDescent="0.2">
      <c r="A14" s="51" t="s">
        <v>4</v>
      </c>
      <c r="E14" s="45"/>
      <c r="I14" s="50">
        <f>SUM(I13)</f>
        <v>1914586</v>
      </c>
      <c r="J14" s="46"/>
      <c r="K14" s="50">
        <f>SUM(K13)</f>
        <v>1550927</v>
      </c>
      <c r="M14" s="43"/>
    </row>
    <row r="15" spans="1:23" s="42" customFormat="1" ht="24" customHeight="1" thickBot="1" x14ac:dyDescent="0.25">
      <c r="A15" s="40" t="s">
        <v>5</v>
      </c>
      <c r="E15" s="45"/>
      <c r="I15" s="52">
        <f>+I11-I14</f>
        <v>16277649289</v>
      </c>
      <c r="J15" s="46"/>
      <c r="K15" s="52">
        <f>+K11-K14</f>
        <v>16968240821</v>
      </c>
      <c r="M15" s="43"/>
    </row>
    <row r="16" spans="1:23" s="42" customFormat="1" ht="24" customHeight="1" thickTop="1" x14ac:dyDescent="0.2">
      <c r="A16" s="40" t="s">
        <v>5</v>
      </c>
      <c r="I16" s="25"/>
      <c r="J16" s="46"/>
      <c r="K16" s="25"/>
      <c r="M16" s="43"/>
    </row>
    <row r="17" spans="1:13" s="42" customFormat="1" ht="24" customHeight="1" x14ac:dyDescent="0.2">
      <c r="A17" s="42" t="s">
        <v>6</v>
      </c>
      <c r="G17" s="45">
        <v>9</v>
      </c>
      <c r="H17" s="45"/>
      <c r="I17" s="25">
        <v>16204335000</v>
      </c>
      <c r="J17" s="48"/>
      <c r="K17" s="25">
        <v>16788275000</v>
      </c>
      <c r="M17" s="43"/>
    </row>
    <row r="18" spans="1:13" s="42" customFormat="1" ht="24" customHeight="1" x14ac:dyDescent="0.2">
      <c r="A18" s="47" t="s">
        <v>7</v>
      </c>
      <c r="G18" s="45">
        <v>9</v>
      </c>
      <c r="H18" s="45"/>
      <c r="I18" s="50">
        <v>73314289</v>
      </c>
      <c r="J18" s="48"/>
      <c r="K18" s="50">
        <v>179965821</v>
      </c>
      <c r="M18" s="43"/>
    </row>
    <row r="19" spans="1:13" s="42" customFormat="1" ht="24" customHeight="1" thickBot="1" x14ac:dyDescent="0.25">
      <c r="A19" s="39" t="s">
        <v>5</v>
      </c>
      <c r="I19" s="52">
        <f>SUM(I17:I18)</f>
        <v>16277649289</v>
      </c>
      <c r="J19" s="46"/>
      <c r="K19" s="52">
        <f>SUM(K17:K18)</f>
        <v>16968240821</v>
      </c>
      <c r="M19" s="43"/>
    </row>
    <row r="20" spans="1:13" s="42" customFormat="1" ht="24" customHeight="1" thickTop="1" x14ac:dyDescent="0.2">
      <c r="I20" s="58">
        <f>+I19-I15</f>
        <v>0</v>
      </c>
      <c r="J20" s="46"/>
      <c r="K20" s="58">
        <f>+K19-K15</f>
        <v>0</v>
      </c>
      <c r="M20" s="38"/>
    </row>
    <row r="21" spans="1:13" s="42" customFormat="1" ht="24" customHeight="1" x14ac:dyDescent="0.2">
      <c r="A21" s="42" t="s">
        <v>56</v>
      </c>
      <c r="I21" s="107">
        <v>7.8051000000000004</v>
      </c>
      <c r="K21" s="107">
        <v>8.1362000000000005</v>
      </c>
      <c r="M21" s="38"/>
    </row>
    <row r="22" spans="1:13" s="42" customFormat="1" ht="24" customHeight="1" x14ac:dyDescent="0.2">
      <c r="A22" s="42" t="s">
        <v>49</v>
      </c>
      <c r="G22" s="36"/>
      <c r="H22" s="36"/>
      <c r="I22" s="36">
        <v>2085500000</v>
      </c>
      <c r="J22" s="36"/>
      <c r="K22" s="36">
        <v>2085500000</v>
      </c>
      <c r="M22" s="102"/>
    </row>
    <row r="23" spans="1:13" ht="24" customHeight="1" x14ac:dyDescent="0.2">
      <c r="A23" s="42"/>
      <c r="B23" s="42"/>
      <c r="C23" s="42"/>
      <c r="D23" s="42"/>
      <c r="E23" s="42"/>
      <c r="F23" s="42"/>
      <c r="G23" s="36"/>
      <c r="H23" s="37"/>
      <c r="I23" s="115"/>
      <c r="J23" s="37"/>
      <c r="K23" s="115"/>
      <c r="L23" s="36"/>
    </row>
    <row r="24" spans="1:13" ht="24" customHeight="1" x14ac:dyDescent="0.2">
      <c r="A24" s="42" t="s">
        <v>50</v>
      </c>
      <c r="B24" s="42"/>
      <c r="C24" s="42"/>
      <c r="D24" s="42"/>
      <c r="E24" s="42"/>
      <c r="F24" s="42"/>
      <c r="G24" s="42"/>
      <c r="H24" s="53"/>
      <c r="I24" s="116"/>
      <c r="J24" s="53"/>
      <c r="L24" s="42"/>
    </row>
    <row r="25" spans="1:13" ht="24" customHeight="1" x14ac:dyDescent="0.2">
      <c r="A25" s="42"/>
      <c r="B25" s="42"/>
      <c r="C25" s="42"/>
      <c r="D25" s="42"/>
      <c r="E25" s="42"/>
      <c r="F25" s="42"/>
      <c r="G25" s="42"/>
      <c r="H25" s="53"/>
      <c r="J25" s="53"/>
      <c r="K25" s="97"/>
      <c r="L25" s="42"/>
    </row>
    <row r="26" spans="1:13" ht="24" customHeight="1" x14ac:dyDescent="0.2">
      <c r="A26" s="42"/>
      <c r="B26" s="42"/>
      <c r="C26" s="42"/>
      <c r="D26" s="42"/>
      <c r="E26" s="42"/>
      <c r="F26" s="42"/>
      <c r="G26" s="42"/>
      <c r="H26" s="53"/>
      <c r="J26" s="53"/>
      <c r="K26" s="97"/>
      <c r="L26" s="42"/>
    </row>
    <row r="27" spans="1:13" ht="24" customHeight="1" x14ac:dyDescent="0.2">
      <c r="A27" s="42"/>
      <c r="B27" s="42"/>
      <c r="C27" s="42"/>
      <c r="D27" s="42"/>
      <c r="E27" s="42"/>
      <c r="F27" s="42"/>
      <c r="G27" s="42"/>
      <c r="H27" s="42"/>
      <c r="I27" s="121"/>
      <c r="J27" s="42"/>
      <c r="L27" s="42"/>
    </row>
  </sheetData>
  <phoneticPr fontId="2" type="noConversion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showGridLines="0" view="pageBreakPreview" topLeftCell="A7" zoomScale="55" zoomScaleNormal="100" zoomScaleSheetLayoutView="55" workbookViewId="0">
      <selection activeCell="E28" sqref="E28"/>
    </sheetView>
  </sheetViews>
  <sheetFormatPr defaultColWidth="9.140625" defaultRowHeight="22.7" customHeight="1" x14ac:dyDescent="0.2"/>
  <cols>
    <col min="1" max="1" width="3.140625" style="65" customWidth="1"/>
    <col min="2" max="2" width="55.85546875" style="65" customWidth="1"/>
    <col min="3" max="3" width="21.42578125" style="65" customWidth="1"/>
    <col min="4" max="4" width="2" style="65" customWidth="1"/>
    <col min="5" max="5" width="16.85546875" style="65" customWidth="1"/>
    <col min="6" max="6" width="1.85546875" style="65" customWidth="1"/>
    <col min="7" max="7" width="17.5703125" style="65" bestFit="1" customWidth="1"/>
    <col min="8" max="8" width="1.85546875" style="65" customWidth="1"/>
    <col min="9" max="9" width="14.5703125" style="59" customWidth="1"/>
    <col min="10" max="10" width="1.5703125" style="68" customWidth="1"/>
    <col min="11" max="11" width="19" style="65" customWidth="1"/>
    <col min="12" max="12" width="1.85546875" style="65" customWidth="1"/>
    <col min="13" max="13" width="17.42578125" style="65" customWidth="1"/>
    <col min="14" max="14" width="1.85546875" style="65" customWidth="1"/>
    <col min="15" max="15" width="14.5703125" style="65" customWidth="1"/>
    <col min="16" max="16" width="0.85546875" style="65" customWidth="1"/>
    <col min="17" max="17" width="9.140625" style="65"/>
    <col min="18" max="18" width="10.42578125" style="65" bestFit="1" customWidth="1"/>
    <col min="19" max="19" width="16.42578125" style="65" bestFit="1" customWidth="1"/>
    <col min="20" max="20" width="9.140625" style="65"/>
    <col min="21" max="21" width="10.85546875" style="65" bestFit="1" customWidth="1"/>
    <col min="22" max="22" width="9.140625" style="65"/>
    <col min="23" max="23" width="10.85546875" style="65" bestFit="1" customWidth="1"/>
    <col min="24" max="24" width="9.140625" style="65"/>
    <col min="25" max="25" width="5" style="65" bestFit="1" customWidth="1"/>
    <col min="26" max="16384" width="9.140625" style="65"/>
  </cols>
  <sheetData>
    <row r="1" spans="1:20" ht="22.5" customHeight="1" x14ac:dyDescent="0.2">
      <c r="A1" s="123" t="s">
        <v>40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20" ht="22.7" customHeight="1" x14ac:dyDescent="0.2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20" ht="22.7" customHeight="1" x14ac:dyDescent="0.2">
      <c r="A3" s="123" t="s">
        <v>87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20" ht="22.7" customHeight="1" x14ac:dyDescent="0.2">
      <c r="A4" s="98" t="s">
        <v>42</v>
      </c>
      <c r="B4" s="98"/>
      <c r="C4" s="98"/>
      <c r="D4" s="98"/>
      <c r="E4" s="98"/>
      <c r="F4" s="98"/>
      <c r="G4" s="98"/>
      <c r="H4" s="98"/>
      <c r="I4" s="98"/>
      <c r="J4" s="98"/>
      <c r="L4" s="98"/>
      <c r="N4" s="98"/>
    </row>
    <row r="5" spans="1:20" ht="22.7" customHeight="1" x14ac:dyDescent="0.2">
      <c r="A5" s="98"/>
      <c r="B5" s="98"/>
      <c r="C5" s="98"/>
      <c r="D5" s="98"/>
      <c r="E5" s="125">
        <v>2568</v>
      </c>
      <c r="F5" s="125"/>
      <c r="G5" s="125"/>
      <c r="H5" s="125"/>
      <c r="I5" s="125"/>
      <c r="J5" s="66"/>
      <c r="K5" s="124">
        <v>2567</v>
      </c>
      <c r="L5" s="124"/>
      <c r="M5" s="124"/>
      <c r="N5" s="124"/>
      <c r="O5" s="124"/>
    </row>
    <row r="6" spans="1:20" ht="22.7" customHeight="1" x14ac:dyDescent="0.2">
      <c r="E6" s="67"/>
      <c r="G6" s="68"/>
      <c r="I6" s="69" t="s">
        <v>15</v>
      </c>
      <c r="J6" s="65"/>
      <c r="K6" s="67"/>
      <c r="M6" s="68"/>
      <c r="O6" s="70" t="s">
        <v>15</v>
      </c>
    </row>
    <row r="7" spans="1:20" s="75" customFormat="1" ht="22.7" customHeight="1" x14ac:dyDescent="0.2">
      <c r="A7" s="126" t="s">
        <v>45</v>
      </c>
      <c r="B7" s="126"/>
      <c r="C7" s="126"/>
      <c r="D7" s="71"/>
      <c r="E7" s="72" t="s">
        <v>47</v>
      </c>
      <c r="F7" s="73"/>
      <c r="G7" s="72" t="s">
        <v>16</v>
      </c>
      <c r="H7" s="73"/>
      <c r="I7" s="74" t="s">
        <v>24</v>
      </c>
      <c r="J7" s="73"/>
      <c r="K7" s="72" t="s">
        <v>47</v>
      </c>
      <c r="L7" s="73"/>
      <c r="M7" s="72" t="s">
        <v>16</v>
      </c>
      <c r="N7" s="73"/>
      <c r="O7" s="99" t="s">
        <v>24</v>
      </c>
    </row>
    <row r="8" spans="1:20" ht="22.7" customHeight="1" x14ac:dyDescent="0.2">
      <c r="A8" s="70"/>
      <c r="B8" s="70"/>
      <c r="C8" s="70"/>
      <c r="D8" s="70"/>
      <c r="E8" s="67" t="s">
        <v>51</v>
      </c>
      <c r="F8" s="71"/>
      <c r="G8" s="67" t="s">
        <v>51</v>
      </c>
      <c r="H8" s="71"/>
      <c r="I8" s="69" t="s">
        <v>17</v>
      </c>
      <c r="J8" s="71"/>
      <c r="K8" s="67" t="s">
        <v>51</v>
      </c>
      <c r="L8" s="71"/>
      <c r="M8" s="67" t="s">
        <v>51</v>
      </c>
      <c r="N8" s="71"/>
      <c r="O8" s="70" t="s">
        <v>17</v>
      </c>
    </row>
    <row r="9" spans="1:20" ht="22.7" customHeight="1" x14ac:dyDescent="0.2">
      <c r="A9" s="76" t="s">
        <v>64</v>
      </c>
      <c r="B9" s="70"/>
      <c r="C9" s="70"/>
      <c r="D9" s="70"/>
      <c r="E9" s="67"/>
      <c r="F9" s="71"/>
      <c r="G9" s="67"/>
      <c r="H9" s="71"/>
      <c r="I9" s="69"/>
      <c r="J9" s="71"/>
      <c r="K9" s="67"/>
      <c r="L9" s="71"/>
      <c r="M9" s="67"/>
      <c r="N9" s="71"/>
      <c r="O9" s="70"/>
    </row>
    <row r="10" spans="1:20" ht="22.7" customHeight="1" x14ac:dyDescent="0.2">
      <c r="A10" s="65" t="s">
        <v>84</v>
      </c>
      <c r="B10" s="70"/>
      <c r="C10" s="70"/>
      <c r="D10" s="70"/>
      <c r="E10" s="67"/>
      <c r="F10" s="71"/>
      <c r="G10" s="67"/>
      <c r="H10" s="71"/>
      <c r="I10" s="69"/>
      <c r="J10" s="71"/>
      <c r="K10" s="67"/>
      <c r="L10" s="71"/>
      <c r="M10" s="67"/>
      <c r="N10" s="71"/>
      <c r="O10" s="70"/>
    </row>
    <row r="11" spans="1:20" ht="22.7" customHeight="1" x14ac:dyDescent="0.2">
      <c r="A11" s="70"/>
      <c r="B11" s="65" t="s">
        <v>85</v>
      </c>
      <c r="C11" s="70"/>
      <c r="D11" s="70"/>
      <c r="E11" s="67"/>
      <c r="F11" s="71"/>
      <c r="G11" s="67"/>
      <c r="H11" s="71"/>
      <c r="I11" s="69"/>
      <c r="J11" s="71"/>
      <c r="K11" s="67"/>
      <c r="L11" s="71"/>
      <c r="M11" s="67"/>
      <c r="N11" s="71"/>
      <c r="O11" s="70"/>
    </row>
    <row r="12" spans="1:20" ht="22.7" customHeight="1" x14ac:dyDescent="0.2">
      <c r="A12" s="70"/>
      <c r="B12" s="65" t="s">
        <v>86</v>
      </c>
      <c r="C12" s="70"/>
      <c r="D12" s="70"/>
      <c r="E12" s="78">
        <v>13066235138</v>
      </c>
      <c r="F12" s="71"/>
      <c r="G12" s="78">
        <v>14793791082</v>
      </c>
      <c r="H12" s="71"/>
      <c r="I12" s="74">
        <v>93.03</v>
      </c>
      <c r="J12" s="71"/>
      <c r="K12" s="78">
        <v>14051849412</v>
      </c>
      <c r="L12" s="71"/>
      <c r="M12" s="78">
        <v>15530625410</v>
      </c>
      <c r="N12" s="71"/>
      <c r="O12" s="74">
        <v>93.9</v>
      </c>
      <c r="R12" s="112"/>
      <c r="S12" s="59"/>
      <c r="T12" s="103"/>
    </row>
    <row r="13" spans="1:20" ht="22.7" customHeight="1" x14ac:dyDescent="0.2">
      <c r="A13" s="76" t="s">
        <v>32</v>
      </c>
      <c r="B13" s="70"/>
      <c r="C13" s="70"/>
      <c r="D13" s="70"/>
      <c r="E13" s="78">
        <f>SUM(E12)</f>
        <v>13066235138</v>
      </c>
      <c r="F13" s="79"/>
      <c r="G13" s="78">
        <f>SUM(G12)</f>
        <v>14793791082</v>
      </c>
      <c r="H13" s="79"/>
      <c r="I13" s="74">
        <f>SUM(I12)</f>
        <v>93.03</v>
      </c>
      <c r="J13" s="71"/>
      <c r="K13" s="78">
        <f>SUM(K12)</f>
        <v>14051849412</v>
      </c>
      <c r="L13" s="79"/>
      <c r="M13" s="78">
        <f>SUM(M12)</f>
        <v>15530625410</v>
      </c>
      <c r="N13" s="79"/>
      <c r="O13" s="74">
        <f>SUM(O12)</f>
        <v>93.9</v>
      </c>
      <c r="S13" s="59"/>
      <c r="T13" s="103"/>
    </row>
    <row r="14" spans="1:20" ht="22.7" customHeight="1" x14ac:dyDescent="0.2">
      <c r="A14" s="70"/>
      <c r="B14" s="70"/>
      <c r="C14" s="70"/>
      <c r="D14" s="70"/>
      <c r="E14" s="67"/>
      <c r="F14" s="71"/>
      <c r="G14" s="67"/>
      <c r="H14" s="71"/>
      <c r="I14" s="69"/>
      <c r="J14" s="71"/>
      <c r="K14" s="67"/>
      <c r="L14" s="71"/>
      <c r="M14" s="67"/>
      <c r="N14" s="71"/>
      <c r="O14" s="69"/>
      <c r="S14" s="59"/>
      <c r="T14" s="103"/>
    </row>
    <row r="15" spans="1:20" ht="22.7" customHeight="1" x14ac:dyDescent="0.2">
      <c r="A15" s="76" t="s">
        <v>65</v>
      </c>
      <c r="B15" s="70"/>
      <c r="C15" s="70"/>
      <c r="D15" s="70"/>
      <c r="E15" s="80"/>
      <c r="F15" s="71"/>
      <c r="G15" s="67"/>
      <c r="H15" s="71"/>
      <c r="I15" s="69"/>
      <c r="J15" s="71"/>
      <c r="K15" s="80"/>
      <c r="L15" s="71"/>
      <c r="M15" s="67"/>
      <c r="N15" s="71"/>
      <c r="O15" s="69"/>
      <c r="S15" s="59"/>
      <c r="T15" s="103"/>
    </row>
    <row r="16" spans="1:20" ht="22.7" customHeight="1" x14ac:dyDescent="0.2">
      <c r="A16" s="75" t="s">
        <v>31</v>
      </c>
      <c r="B16" s="70"/>
      <c r="C16" s="81" t="s">
        <v>43</v>
      </c>
      <c r="D16" s="70"/>
      <c r="E16" s="80"/>
      <c r="F16" s="80"/>
      <c r="G16" s="80"/>
      <c r="H16" s="80"/>
      <c r="I16" s="85"/>
      <c r="J16" s="71"/>
      <c r="K16" s="80"/>
      <c r="L16" s="80"/>
      <c r="M16" s="80"/>
      <c r="N16" s="80"/>
      <c r="O16" s="85"/>
      <c r="Q16" s="118"/>
      <c r="S16" s="59"/>
      <c r="T16" s="103"/>
    </row>
    <row r="17" spans="1:20" ht="22.7" customHeight="1" x14ac:dyDescent="0.2">
      <c r="A17" s="76"/>
      <c r="B17" s="77" t="s">
        <v>79</v>
      </c>
      <c r="C17" s="82" t="s">
        <v>74</v>
      </c>
      <c r="D17" s="70"/>
      <c r="E17" s="83">
        <v>0</v>
      </c>
      <c r="F17" s="83"/>
      <c r="G17" s="83">
        <v>0</v>
      </c>
      <c r="H17" s="83"/>
      <c r="I17" s="83">
        <v>0</v>
      </c>
      <c r="J17" s="71"/>
      <c r="K17" s="83">
        <v>339160466</v>
      </c>
      <c r="L17" s="83"/>
      <c r="M17" s="83">
        <v>339160925</v>
      </c>
      <c r="N17" s="83"/>
      <c r="O17" s="85">
        <v>2.0499999999999998</v>
      </c>
      <c r="S17" s="111"/>
      <c r="T17" s="103"/>
    </row>
    <row r="18" spans="1:20" ht="22.7" customHeight="1" x14ac:dyDescent="0.2">
      <c r="A18" s="76"/>
      <c r="B18" s="77" t="s">
        <v>77</v>
      </c>
      <c r="C18" s="82" t="s">
        <v>80</v>
      </c>
      <c r="D18" s="70"/>
      <c r="E18" s="83">
        <v>0</v>
      </c>
      <c r="F18" s="83"/>
      <c r="G18" s="83">
        <v>0</v>
      </c>
      <c r="H18" s="83"/>
      <c r="I18" s="83">
        <v>0</v>
      </c>
      <c r="J18" s="71"/>
      <c r="K18" s="83">
        <v>24804945</v>
      </c>
      <c r="L18" s="83"/>
      <c r="M18" s="83">
        <v>24850041</v>
      </c>
      <c r="N18" s="83"/>
      <c r="O18" s="85">
        <v>0.15</v>
      </c>
      <c r="S18" s="111"/>
      <c r="T18" s="103"/>
    </row>
    <row r="19" spans="1:20" ht="22.7" customHeight="1" x14ac:dyDescent="0.2">
      <c r="A19" s="76"/>
      <c r="B19" s="77" t="s">
        <v>78</v>
      </c>
      <c r="C19" s="82" t="s">
        <v>81</v>
      </c>
      <c r="D19" s="70"/>
      <c r="E19" s="83">
        <v>0</v>
      </c>
      <c r="F19" s="83"/>
      <c r="G19" s="83">
        <v>0</v>
      </c>
      <c r="H19" s="83"/>
      <c r="I19" s="83">
        <v>0</v>
      </c>
      <c r="J19" s="71"/>
      <c r="K19" s="83">
        <v>286050157</v>
      </c>
      <c r="L19" s="83"/>
      <c r="M19" s="83">
        <v>286695151</v>
      </c>
      <c r="N19" s="83"/>
      <c r="O19" s="85">
        <v>1.73</v>
      </c>
      <c r="S19" s="111"/>
      <c r="T19" s="103"/>
    </row>
    <row r="20" spans="1:20" ht="22.7" customHeight="1" x14ac:dyDescent="0.2">
      <c r="A20" s="76"/>
      <c r="B20" s="77" t="s">
        <v>89</v>
      </c>
      <c r="C20" s="119" t="s">
        <v>94</v>
      </c>
      <c r="D20" s="70"/>
      <c r="E20" s="120">
        <v>918731396</v>
      </c>
      <c r="F20" s="120"/>
      <c r="G20" s="120">
        <v>918678613</v>
      </c>
      <c r="I20" s="59">
        <v>5.78</v>
      </c>
      <c r="J20" s="71"/>
      <c r="K20" s="83">
        <v>0</v>
      </c>
      <c r="L20" s="83"/>
      <c r="M20" s="83">
        <v>0</v>
      </c>
      <c r="N20" s="83"/>
      <c r="O20" s="83">
        <v>0</v>
      </c>
      <c r="S20" s="59"/>
      <c r="T20" s="103"/>
    </row>
    <row r="21" spans="1:20" ht="22.7" customHeight="1" x14ac:dyDescent="0.2">
      <c r="A21" s="76"/>
      <c r="B21" s="77" t="s">
        <v>90</v>
      </c>
      <c r="C21" s="119" t="s">
        <v>95</v>
      </c>
      <c r="D21" s="70"/>
      <c r="E21" s="120">
        <v>29951026</v>
      </c>
      <c r="F21" s="120"/>
      <c r="G21" s="120">
        <v>29951046</v>
      </c>
      <c r="I21" s="59">
        <v>0.19</v>
      </c>
      <c r="J21" s="71"/>
      <c r="K21" s="83">
        <v>0</v>
      </c>
      <c r="L21" s="83"/>
      <c r="M21" s="83">
        <v>0</v>
      </c>
      <c r="N21" s="83"/>
      <c r="O21" s="83">
        <v>0</v>
      </c>
      <c r="S21" s="111"/>
      <c r="T21" s="103"/>
    </row>
    <row r="22" spans="1:20" ht="22.7" customHeight="1" x14ac:dyDescent="0.2">
      <c r="A22" s="76"/>
      <c r="B22" s="77" t="s">
        <v>91</v>
      </c>
      <c r="C22" s="119" t="s">
        <v>96</v>
      </c>
      <c r="D22" s="70"/>
      <c r="E22" s="120">
        <v>49889587</v>
      </c>
      <c r="F22" s="120"/>
      <c r="G22" s="120">
        <v>49891878</v>
      </c>
      <c r="I22" s="59">
        <v>0.31</v>
      </c>
      <c r="J22" s="71"/>
      <c r="K22" s="83">
        <v>0</v>
      </c>
      <c r="L22" s="83"/>
      <c r="M22" s="83">
        <v>0</v>
      </c>
      <c r="N22" s="83"/>
      <c r="O22" s="83">
        <v>0</v>
      </c>
      <c r="S22" s="111"/>
      <c r="T22" s="103"/>
    </row>
    <row r="23" spans="1:20" ht="22.7" customHeight="1" x14ac:dyDescent="0.2">
      <c r="A23" s="76"/>
      <c r="B23" s="77" t="s">
        <v>92</v>
      </c>
      <c r="C23" s="119" t="s">
        <v>97</v>
      </c>
      <c r="D23" s="70"/>
      <c r="E23" s="120">
        <v>49884136</v>
      </c>
      <c r="F23" s="120"/>
      <c r="G23" s="120">
        <v>49887391</v>
      </c>
      <c r="I23" s="59">
        <v>0.31</v>
      </c>
      <c r="J23" s="71"/>
      <c r="K23" s="83">
        <v>0</v>
      </c>
      <c r="L23" s="83"/>
      <c r="M23" s="83">
        <v>0</v>
      </c>
      <c r="N23" s="83"/>
      <c r="O23" s="83">
        <v>0</v>
      </c>
      <c r="S23" s="111"/>
      <c r="T23" s="103"/>
    </row>
    <row r="24" spans="1:20" ht="22.7" customHeight="1" x14ac:dyDescent="0.2">
      <c r="A24" s="76"/>
      <c r="B24" s="77" t="s">
        <v>93</v>
      </c>
      <c r="C24" s="119" t="s">
        <v>98</v>
      </c>
      <c r="D24" s="70"/>
      <c r="E24" s="120">
        <v>59336202</v>
      </c>
      <c r="F24" s="120"/>
      <c r="G24" s="120">
        <v>59400079</v>
      </c>
      <c r="I24" s="59">
        <v>0.38</v>
      </c>
      <c r="J24" s="71"/>
      <c r="K24" s="83">
        <v>0</v>
      </c>
      <c r="L24" s="83"/>
      <c r="M24" s="83">
        <v>0</v>
      </c>
      <c r="N24" s="83"/>
      <c r="O24" s="83">
        <v>0</v>
      </c>
      <c r="S24" s="111"/>
      <c r="T24" s="103"/>
    </row>
    <row r="25" spans="1:20" ht="22.7" customHeight="1" x14ac:dyDescent="0.2">
      <c r="A25" s="75" t="s">
        <v>59</v>
      </c>
      <c r="B25" s="77"/>
      <c r="C25" s="81" t="s">
        <v>43</v>
      </c>
      <c r="D25" s="70"/>
      <c r="E25" s="83"/>
      <c r="F25" s="83"/>
      <c r="G25" s="83"/>
      <c r="H25" s="83"/>
      <c r="I25" s="84"/>
      <c r="J25" s="71"/>
      <c r="K25" s="83"/>
      <c r="L25" s="83"/>
      <c r="M25" s="83"/>
      <c r="N25" s="83"/>
      <c r="O25" s="84"/>
      <c r="S25" s="59"/>
      <c r="T25" s="103"/>
    </row>
    <row r="26" spans="1:20" ht="22.7" customHeight="1" x14ac:dyDescent="0.2">
      <c r="A26" s="76"/>
      <c r="B26" s="77" t="s">
        <v>71</v>
      </c>
      <c r="C26" s="82" t="s">
        <v>74</v>
      </c>
      <c r="D26" s="70"/>
      <c r="E26" s="83">
        <v>0</v>
      </c>
      <c r="F26" s="83"/>
      <c r="G26" s="83">
        <v>0</v>
      </c>
      <c r="H26" s="83"/>
      <c r="I26" s="83">
        <v>0</v>
      </c>
      <c r="J26" s="71"/>
      <c r="K26" s="83">
        <v>299217444</v>
      </c>
      <c r="L26" s="83"/>
      <c r="M26" s="83">
        <v>299258703</v>
      </c>
      <c r="N26" s="83"/>
      <c r="O26" s="85">
        <v>1.81</v>
      </c>
      <c r="S26" s="113"/>
      <c r="T26" s="103"/>
    </row>
    <row r="27" spans="1:20" ht="22.7" customHeight="1" x14ac:dyDescent="0.2">
      <c r="A27" s="76"/>
      <c r="B27" s="77" t="s">
        <v>72</v>
      </c>
      <c r="C27" s="82" t="s">
        <v>75</v>
      </c>
      <c r="D27" s="70"/>
      <c r="E27" s="83">
        <v>0</v>
      </c>
      <c r="F27" s="83"/>
      <c r="G27" s="83">
        <v>0</v>
      </c>
      <c r="H27" s="83"/>
      <c r="I27" s="83">
        <v>0</v>
      </c>
      <c r="J27" s="71"/>
      <c r="K27" s="83">
        <v>19914678</v>
      </c>
      <c r="L27" s="83"/>
      <c r="M27" s="83">
        <v>19922646</v>
      </c>
      <c r="N27" s="83"/>
      <c r="O27" s="85">
        <v>0.12</v>
      </c>
      <c r="S27" s="113"/>
      <c r="T27" s="103"/>
    </row>
    <row r="28" spans="1:20" ht="22.7" customHeight="1" x14ac:dyDescent="0.2">
      <c r="A28" s="76"/>
      <c r="B28" s="77" t="s">
        <v>73</v>
      </c>
      <c r="C28" s="82" t="s">
        <v>76</v>
      </c>
      <c r="D28" s="70"/>
      <c r="E28" s="83">
        <v>0</v>
      </c>
      <c r="F28" s="83"/>
      <c r="G28" s="83">
        <v>0</v>
      </c>
      <c r="H28" s="83"/>
      <c r="I28" s="83">
        <v>0</v>
      </c>
      <c r="J28" s="71"/>
      <c r="K28" s="83">
        <v>39793761</v>
      </c>
      <c r="L28" s="83"/>
      <c r="M28" s="83">
        <v>39839851</v>
      </c>
      <c r="N28" s="83"/>
      <c r="O28" s="85">
        <v>0.24</v>
      </c>
      <c r="S28" s="113"/>
      <c r="T28" s="103"/>
    </row>
    <row r="29" spans="1:20" ht="22.7" customHeight="1" x14ac:dyDescent="0.2">
      <c r="A29" s="76" t="s">
        <v>25</v>
      </c>
      <c r="E29" s="87">
        <f>SUM(E17:E24,E26:E28)</f>
        <v>1107792347</v>
      </c>
      <c r="F29" s="88"/>
      <c r="G29" s="87">
        <f>SUM(G17:G24,G26:G28)</f>
        <v>1107809007</v>
      </c>
      <c r="H29" s="88"/>
      <c r="I29" s="89">
        <f>SUM(I17:I24,I26:I28)</f>
        <v>6.97</v>
      </c>
      <c r="J29" s="88"/>
      <c r="K29" s="87">
        <f>SUM(K17:K24,K26:K28)</f>
        <v>1008941451</v>
      </c>
      <c r="L29" s="88"/>
      <c r="M29" s="87">
        <f>SUM(M17:M24,M26:M28)</f>
        <v>1009727317</v>
      </c>
      <c r="N29" s="88"/>
      <c r="O29" s="89">
        <f>SUM(O17:O24,O26:O28)</f>
        <v>6.1000000000000005</v>
      </c>
      <c r="S29" s="59"/>
      <c r="T29" s="103"/>
    </row>
    <row r="30" spans="1:20" ht="22.7" customHeight="1" thickBot="1" x14ac:dyDescent="0.25">
      <c r="A30" s="76" t="s">
        <v>33</v>
      </c>
      <c r="E30" s="90">
        <f>+E13+E29</f>
        <v>14174027485</v>
      </c>
      <c r="F30" s="88"/>
      <c r="G30" s="90">
        <f>+G13+G29</f>
        <v>15901600089</v>
      </c>
      <c r="H30" s="88"/>
      <c r="I30" s="96">
        <f>+I13+I29</f>
        <v>100</v>
      </c>
      <c r="J30" s="65"/>
      <c r="K30" s="90">
        <f>+K13+K29</f>
        <v>15060790863</v>
      </c>
      <c r="L30" s="88"/>
      <c r="M30" s="90">
        <f>+M13+M29</f>
        <v>16540352727</v>
      </c>
      <c r="N30" s="88"/>
      <c r="O30" s="96">
        <f>+O13+O29</f>
        <v>100</v>
      </c>
      <c r="S30" s="59"/>
      <c r="T30" s="103"/>
    </row>
    <row r="31" spans="1:20" ht="15.75" customHeight="1" thickTop="1" x14ac:dyDescent="0.2">
      <c r="A31" s="76"/>
      <c r="E31" s="91"/>
      <c r="G31" s="92">
        <f>G30-BS!I8</f>
        <v>0</v>
      </c>
      <c r="I31" s="93"/>
      <c r="J31" s="65"/>
      <c r="K31" s="91"/>
      <c r="M31" s="108">
        <f>+M30-BS!K8</f>
        <v>0</v>
      </c>
      <c r="O31" s="93"/>
      <c r="R31" s="106"/>
      <c r="S31" s="106"/>
    </row>
    <row r="32" spans="1:20" ht="22.7" customHeight="1" x14ac:dyDescent="0.2">
      <c r="A32" s="86" t="s">
        <v>50</v>
      </c>
      <c r="B32" s="68"/>
      <c r="C32" s="68"/>
      <c r="D32" s="68"/>
      <c r="K32" s="94"/>
      <c r="M32" s="94"/>
    </row>
    <row r="33" spans="1:11" ht="22.7" customHeight="1" x14ac:dyDescent="0.2">
      <c r="A33" s="2"/>
      <c r="B33" s="2"/>
      <c r="C33" s="2"/>
      <c r="D33" s="2"/>
      <c r="E33" s="2"/>
      <c r="J33" s="2"/>
      <c r="K33" s="2"/>
    </row>
    <row r="34" spans="1:11" ht="22.7" customHeight="1" x14ac:dyDescent="0.2">
      <c r="A34" s="2"/>
      <c r="B34" s="100"/>
      <c r="C34" s="2"/>
      <c r="D34" s="2"/>
      <c r="E34" s="2"/>
      <c r="J34" s="2"/>
      <c r="K34" s="2"/>
    </row>
    <row r="35" spans="1:11" ht="22.7" customHeight="1" x14ac:dyDescent="0.2">
      <c r="A35" s="2"/>
      <c r="B35" s="101"/>
      <c r="C35" s="2"/>
      <c r="D35" s="2"/>
      <c r="E35" s="2"/>
      <c r="G35" s="95"/>
      <c r="J35" s="2"/>
      <c r="K35" s="2"/>
    </row>
    <row r="36" spans="1:11" ht="22.7" customHeight="1" x14ac:dyDescent="0.2">
      <c r="A36" s="2"/>
      <c r="B36" s="2"/>
      <c r="C36" s="2"/>
      <c r="D36" s="2"/>
      <c r="E36" s="2"/>
      <c r="G36" s="95"/>
      <c r="J36" s="2"/>
      <c r="K36" s="2"/>
    </row>
    <row r="37" spans="1:11" ht="22.7" customHeight="1" x14ac:dyDescent="0.2">
      <c r="A37" s="2"/>
      <c r="B37" s="100"/>
      <c r="C37" s="2"/>
      <c r="D37" s="2"/>
      <c r="E37" s="2"/>
      <c r="G37" s="95"/>
      <c r="J37" s="2"/>
      <c r="K37" s="2"/>
    </row>
    <row r="38" spans="1:11" ht="22.7" customHeight="1" x14ac:dyDescent="0.2">
      <c r="A38" s="2"/>
      <c r="B38" s="2"/>
      <c r="C38" s="2"/>
      <c r="D38" s="2"/>
      <c r="E38" s="2"/>
      <c r="G38" s="95"/>
      <c r="J38" s="2"/>
      <c r="K38" s="2"/>
    </row>
  </sheetData>
  <mergeCells count="6">
    <mergeCell ref="A7:C7"/>
    <mergeCell ref="A1:J1"/>
    <mergeCell ref="A2:J2"/>
    <mergeCell ref="A3:J3"/>
    <mergeCell ref="K5:O5"/>
    <mergeCell ref="E5:I5"/>
  </mergeCells>
  <pageMargins left="1" right="0.39370078740157483" top="0.73" bottom="0.19685039370078741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3"/>
  <sheetViews>
    <sheetView showGridLines="0" tabSelected="1" view="pageBreakPreview" topLeftCell="A52" zoomScaleNormal="85" zoomScaleSheetLayoutView="100" workbookViewId="0">
      <selection activeCell="K56" sqref="K56"/>
    </sheetView>
  </sheetViews>
  <sheetFormatPr defaultColWidth="9.140625" defaultRowHeight="24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10.5703125" style="7" customWidth="1"/>
    <col min="5" max="6" width="4.140625" style="7" customWidth="1"/>
    <col min="7" max="7" width="11.85546875" style="8" customWidth="1"/>
    <col min="8" max="8" width="1.42578125" style="7" customWidth="1"/>
    <col min="9" max="9" width="18.42578125" style="2" customWidth="1"/>
    <col min="10" max="10" width="1.85546875" style="9" customWidth="1"/>
    <col min="11" max="11" width="16.42578125" style="18" customWidth="1"/>
    <col min="12" max="12" width="0.85546875" style="7" customWidth="1"/>
    <col min="13" max="13" width="14.28515625" style="7" bestFit="1" customWidth="1"/>
    <col min="14" max="14" width="17.42578125" style="7" bestFit="1" customWidth="1"/>
    <col min="15" max="15" width="12" style="7" bestFit="1" customWidth="1"/>
    <col min="16" max="16" width="17.140625" style="7" bestFit="1" customWidth="1"/>
    <col min="17" max="16384" width="9.140625" style="7"/>
  </cols>
  <sheetData>
    <row r="1" spans="1:16" s="18" customFormat="1" ht="24" customHeight="1" x14ac:dyDescent="0.2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9"/>
      <c r="L1" s="7"/>
      <c r="M1" s="7"/>
      <c r="N1" s="7"/>
    </row>
    <row r="2" spans="1:16" s="18" customFormat="1" ht="24" customHeight="1" x14ac:dyDescent="0.2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9"/>
      <c r="L2" s="7"/>
      <c r="M2" s="7"/>
      <c r="N2" s="7"/>
    </row>
    <row r="3" spans="1:16" s="18" customFormat="1" ht="24" customHeight="1" x14ac:dyDescent="0.2">
      <c r="A3" s="64" t="s">
        <v>88</v>
      </c>
      <c r="B3" s="10"/>
      <c r="C3" s="10"/>
      <c r="D3" s="10"/>
      <c r="E3" s="10"/>
      <c r="F3" s="10"/>
      <c r="G3" s="3"/>
      <c r="H3" s="10"/>
      <c r="J3" s="9"/>
      <c r="L3" s="7"/>
      <c r="M3" s="7"/>
      <c r="N3" s="7"/>
    </row>
    <row r="4" spans="1:16" s="18" customFormat="1" ht="24" customHeight="1" x14ac:dyDescent="0.2">
      <c r="A4" s="64"/>
      <c r="B4" s="10"/>
      <c r="C4" s="10"/>
      <c r="D4" s="10"/>
      <c r="E4" s="10"/>
      <c r="F4" s="10"/>
      <c r="G4" s="3"/>
      <c r="H4" s="10"/>
      <c r="J4" s="9"/>
      <c r="K4" s="6" t="s">
        <v>21</v>
      </c>
      <c r="L4" s="7"/>
      <c r="M4" s="7"/>
      <c r="N4" s="7"/>
    </row>
    <row r="5" spans="1:16" s="18" customFormat="1" ht="24" customHeight="1" x14ac:dyDescent="0.2">
      <c r="A5" s="2"/>
      <c r="B5" s="2"/>
      <c r="C5" s="2"/>
      <c r="D5" s="2"/>
      <c r="E5" s="10"/>
      <c r="F5" s="10"/>
      <c r="G5" s="63" t="s">
        <v>0</v>
      </c>
      <c r="H5" s="11"/>
      <c r="I5" s="60">
        <v>2568</v>
      </c>
      <c r="J5" s="54"/>
      <c r="K5" s="60">
        <v>2567</v>
      </c>
      <c r="L5" s="7"/>
      <c r="M5" s="7"/>
      <c r="N5" s="7"/>
      <c r="P5" s="7"/>
    </row>
    <row r="6" spans="1:16" s="18" customFormat="1" ht="24" customHeight="1" x14ac:dyDescent="0.2">
      <c r="A6" s="1" t="s">
        <v>8</v>
      </c>
      <c r="B6" s="2"/>
      <c r="C6" s="2"/>
      <c r="D6" s="2"/>
      <c r="E6" s="2"/>
      <c r="F6" s="2"/>
      <c r="G6" s="3"/>
      <c r="H6" s="10"/>
      <c r="I6" s="10"/>
      <c r="J6" s="9"/>
      <c r="K6" s="10"/>
      <c r="L6" s="7"/>
      <c r="M6" s="7"/>
      <c r="N6" s="7"/>
    </row>
    <row r="7" spans="1:16" s="18" customFormat="1" ht="24" customHeight="1" x14ac:dyDescent="0.2">
      <c r="A7" s="13" t="s">
        <v>34</v>
      </c>
      <c r="B7" s="2"/>
      <c r="C7" s="2"/>
      <c r="D7" s="2"/>
      <c r="E7" s="2"/>
      <c r="F7" s="2"/>
      <c r="G7" s="3">
        <v>11</v>
      </c>
      <c r="H7" s="14"/>
      <c r="I7" s="14">
        <v>819719924</v>
      </c>
      <c r="J7" s="14"/>
      <c r="K7" s="14">
        <v>880666014</v>
      </c>
      <c r="L7" s="7"/>
      <c r="M7" s="109"/>
      <c r="N7" s="7"/>
      <c r="O7" s="104"/>
    </row>
    <row r="8" spans="1:16" s="18" customFormat="1" ht="24" customHeight="1" x14ac:dyDescent="0.2">
      <c r="A8" s="1" t="s">
        <v>26</v>
      </c>
      <c r="B8" s="2"/>
      <c r="C8" s="2"/>
      <c r="D8" s="2"/>
      <c r="E8" s="2"/>
      <c r="F8" s="2"/>
      <c r="G8" s="3"/>
      <c r="H8" s="14"/>
      <c r="I8" s="22">
        <f>SUM(I7)</f>
        <v>819719924</v>
      </c>
      <c r="J8" s="14"/>
      <c r="K8" s="22">
        <f>SUM(K7)</f>
        <v>880666014</v>
      </c>
      <c r="L8" s="7"/>
      <c r="M8" s="109"/>
      <c r="N8" s="7"/>
      <c r="O8" s="104"/>
    </row>
    <row r="9" spans="1:16" s="18" customFormat="1" ht="24" customHeight="1" x14ac:dyDescent="0.2">
      <c r="A9" s="1" t="s">
        <v>9</v>
      </c>
      <c r="B9" s="2"/>
      <c r="C9" s="2"/>
      <c r="D9" s="2"/>
      <c r="E9" s="2"/>
      <c r="F9" s="2"/>
      <c r="G9" s="3"/>
      <c r="H9" s="14"/>
      <c r="I9" s="30"/>
      <c r="J9" s="14"/>
      <c r="K9" s="30"/>
      <c r="L9" s="7"/>
      <c r="M9" s="109"/>
      <c r="N9" s="7"/>
      <c r="O9" s="104"/>
    </row>
    <row r="10" spans="1:16" s="18" customFormat="1" ht="24" customHeight="1" x14ac:dyDescent="0.2">
      <c r="A10" s="4" t="s">
        <v>35</v>
      </c>
      <c r="B10" s="2"/>
      <c r="C10" s="2"/>
      <c r="D10" s="2"/>
      <c r="E10" s="2"/>
      <c r="F10" s="2"/>
      <c r="G10" s="3" t="s">
        <v>63</v>
      </c>
      <c r="H10" s="14"/>
      <c r="I10" s="27">
        <v>9288139</v>
      </c>
      <c r="J10" s="14"/>
      <c r="K10" s="27">
        <v>9359610</v>
      </c>
      <c r="L10" s="7"/>
      <c r="M10" s="109"/>
      <c r="N10" s="7"/>
      <c r="O10" s="104"/>
    </row>
    <row r="11" spans="1:16" s="18" customFormat="1" ht="24" customHeight="1" x14ac:dyDescent="0.2">
      <c r="A11" s="5" t="s">
        <v>19</v>
      </c>
      <c r="B11" s="2"/>
      <c r="C11" s="2"/>
      <c r="D11" s="2"/>
      <c r="E11" s="2"/>
      <c r="F11" s="2"/>
      <c r="G11" s="3" t="s">
        <v>63</v>
      </c>
      <c r="H11" s="14"/>
      <c r="I11" s="27">
        <v>2607301</v>
      </c>
      <c r="J11" s="14"/>
      <c r="K11" s="27">
        <v>2710934</v>
      </c>
      <c r="L11" s="7"/>
      <c r="M11" s="109"/>
      <c r="N11" s="7"/>
      <c r="O11" s="104"/>
    </row>
    <row r="12" spans="1:16" s="18" customFormat="1" ht="24" customHeight="1" x14ac:dyDescent="0.2">
      <c r="A12" s="5" t="s">
        <v>20</v>
      </c>
      <c r="B12" s="2"/>
      <c r="C12" s="2"/>
      <c r="D12" s="2"/>
      <c r="E12" s="2"/>
      <c r="F12" s="2"/>
      <c r="G12" s="3">
        <v>12</v>
      </c>
      <c r="H12" s="14"/>
      <c r="I12" s="14">
        <v>3698979</v>
      </c>
      <c r="J12" s="14"/>
      <c r="K12" s="14">
        <v>3787615</v>
      </c>
      <c r="L12" s="7"/>
      <c r="M12" s="109"/>
      <c r="N12" s="7"/>
      <c r="O12" s="104"/>
    </row>
    <row r="13" spans="1:16" s="18" customFormat="1" ht="24" customHeight="1" x14ac:dyDescent="0.2">
      <c r="A13" s="5" t="s">
        <v>22</v>
      </c>
      <c r="B13" s="2"/>
      <c r="C13" s="2"/>
      <c r="D13" s="2"/>
      <c r="E13" s="2"/>
      <c r="F13" s="2"/>
      <c r="G13" s="3"/>
      <c r="H13" s="14"/>
      <c r="I13" s="14">
        <v>2384805</v>
      </c>
      <c r="J13" s="14"/>
      <c r="K13" s="14">
        <v>2395805</v>
      </c>
      <c r="L13" s="7"/>
      <c r="M13" s="109"/>
      <c r="N13" s="7"/>
      <c r="O13" s="104"/>
    </row>
    <row r="14" spans="1:16" s="18" customFormat="1" ht="24" customHeight="1" x14ac:dyDescent="0.2">
      <c r="A14" s="4" t="s">
        <v>23</v>
      </c>
      <c r="B14" s="2"/>
      <c r="C14" s="2"/>
      <c r="D14" s="2"/>
      <c r="E14" s="2"/>
      <c r="F14" s="2"/>
      <c r="G14" s="3"/>
      <c r="H14" s="14"/>
      <c r="I14" s="28">
        <v>8044326</v>
      </c>
      <c r="J14" s="14"/>
      <c r="K14" s="28">
        <v>9763016</v>
      </c>
      <c r="L14" s="7"/>
      <c r="M14" s="109"/>
      <c r="N14" s="7"/>
      <c r="O14" s="104"/>
    </row>
    <row r="15" spans="1:16" s="18" customFormat="1" ht="24" customHeight="1" x14ac:dyDescent="0.2">
      <c r="A15" s="1" t="s">
        <v>10</v>
      </c>
      <c r="B15" s="2"/>
      <c r="C15" s="2"/>
      <c r="D15" s="2"/>
      <c r="E15" s="2"/>
      <c r="F15" s="2"/>
      <c r="G15" s="3"/>
      <c r="H15" s="14"/>
      <c r="I15" s="29">
        <f>SUM(I10:I14)</f>
        <v>26023550</v>
      </c>
      <c r="J15" s="14"/>
      <c r="K15" s="29">
        <f>SUM(K10:K14)</f>
        <v>28016980</v>
      </c>
      <c r="L15" s="7"/>
      <c r="M15" s="109"/>
      <c r="N15" s="7"/>
      <c r="O15" s="104"/>
    </row>
    <row r="16" spans="1:16" s="18" customFormat="1" ht="24" customHeight="1" x14ac:dyDescent="0.2">
      <c r="A16" s="1" t="s">
        <v>28</v>
      </c>
      <c r="B16" s="2"/>
      <c r="C16" s="2"/>
      <c r="D16" s="2"/>
      <c r="E16" s="2"/>
      <c r="F16" s="2"/>
      <c r="G16" s="3"/>
      <c r="H16" s="14"/>
      <c r="I16" s="29">
        <f>SUM(I8,-I15)</f>
        <v>793696374</v>
      </c>
      <c r="J16" s="14"/>
      <c r="K16" s="29">
        <f>SUM(K8,-K15)</f>
        <v>852649034</v>
      </c>
      <c r="L16" s="7"/>
      <c r="M16" s="109"/>
      <c r="N16" s="7"/>
      <c r="O16" s="104"/>
    </row>
    <row r="17" spans="1:16" s="18" customFormat="1" ht="24" customHeight="1" x14ac:dyDescent="0.2">
      <c r="A17" s="1" t="s">
        <v>68</v>
      </c>
      <c r="B17" s="2"/>
      <c r="C17" s="2"/>
      <c r="D17" s="2"/>
      <c r="E17" s="2"/>
      <c r="F17" s="2"/>
      <c r="G17" s="3"/>
      <c r="H17" s="14"/>
      <c r="I17" s="30"/>
      <c r="J17" s="14"/>
      <c r="K17" s="30"/>
      <c r="L17" s="7"/>
      <c r="M17" s="109"/>
      <c r="N17" s="7"/>
      <c r="O17" s="104"/>
    </row>
    <row r="18" spans="1:16" s="18" customFormat="1" ht="24" customHeight="1" x14ac:dyDescent="0.2">
      <c r="A18" s="4" t="s">
        <v>102</v>
      </c>
      <c r="B18" s="2"/>
      <c r="C18" s="2"/>
      <c r="D18" s="2"/>
      <c r="E18" s="2"/>
      <c r="F18" s="2"/>
      <c r="G18" s="3"/>
      <c r="H18" s="14"/>
      <c r="I18" s="30">
        <v>495945</v>
      </c>
      <c r="J18" s="14"/>
      <c r="K18" s="30">
        <v>-190570</v>
      </c>
      <c r="L18" s="7"/>
      <c r="M18" s="109"/>
      <c r="N18" s="7"/>
      <c r="O18" s="104"/>
    </row>
    <row r="19" spans="1:16" s="18" customFormat="1" ht="24" customHeight="1" x14ac:dyDescent="0.2">
      <c r="A19" s="4" t="s">
        <v>101</v>
      </c>
      <c r="B19" s="2"/>
      <c r="C19" s="2"/>
      <c r="D19" s="2"/>
      <c r="E19" s="2"/>
      <c r="F19" s="2"/>
      <c r="G19" s="3">
        <v>7</v>
      </c>
      <c r="H19" s="14"/>
      <c r="I19" s="31">
        <v>248010741</v>
      </c>
      <c r="J19" s="14"/>
      <c r="K19" s="31">
        <v>-123237130</v>
      </c>
      <c r="L19" s="7"/>
      <c r="M19" s="109"/>
      <c r="N19" s="7"/>
      <c r="O19" s="104"/>
    </row>
    <row r="20" spans="1:16" s="18" customFormat="1" ht="24" customHeight="1" x14ac:dyDescent="0.2">
      <c r="A20" s="1" t="s">
        <v>100</v>
      </c>
      <c r="B20" s="2"/>
      <c r="C20" s="2"/>
      <c r="D20" s="2"/>
      <c r="E20" s="2"/>
      <c r="F20" s="2"/>
      <c r="G20" s="3"/>
      <c r="H20" s="14"/>
      <c r="I20" s="29">
        <f>SUM(I18:I19)</f>
        <v>248506686</v>
      </c>
      <c r="J20" s="14"/>
      <c r="K20" s="29">
        <f>SUM(K18:K19)</f>
        <v>-123427700</v>
      </c>
      <c r="L20" s="7"/>
      <c r="M20" s="109"/>
      <c r="N20" s="7"/>
      <c r="O20" s="104"/>
    </row>
    <row r="21" spans="1:16" s="18" customFormat="1" ht="24" customHeight="1" thickBot="1" x14ac:dyDescent="0.25">
      <c r="A21" s="64" t="s">
        <v>70</v>
      </c>
      <c r="B21" s="2"/>
      <c r="C21" s="2"/>
      <c r="D21" s="2"/>
      <c r="E21" s="2"/>
      <c r="F21" s="2"/>
      <c r="G21" s="3"/>
      <c r="H21" s="14"/>
      <c r="I21" s="32">
        <f>+I16+I20</f>
        <v>1042203060</v>
      </c>
      <c r="J21" s="14"/>
      <c r="K21" s="32">
        <f>+K16+K20</f>
        <v>729221334</v>
      </c>
      <c r="L21" s="7"/>
      <c r="M21" s="109"/>
      <c r="N21" s="7"/>
      <c r="O21" s="104"/>
    </row>
    <row r="22" spans="1:16" s="18" customFormat="1" ht="24" customHeight="1" thickTop="1" x14ac:dyDescent="0.2">
      <c r="A22" s="5"/>
      <c r="B22" s="2"/>
      <c r="C22" s="2"/>
      <c r="D22" s="2"/>
      <c r="E22" s="2"/>
      <c r="F22" s="2"/>
      <c r="G22" s="8"/>
      <c r="H22" s="7"/>
      <c r="I22" s="2"/>
      <c r="J22" s="9"/>
      <c r="L22" s="7"/>
      <c r="M22" s="7"/>
      <c r="N22" s="7"/>
    </row>
    <row r="23" spans="1:16" s="18" customFormat="1" ht="24" customHeight="1" x14ac:dyDescent="0.2">
      <c r="A23" s="2" t="s">
        <v>50</v>
      </c>
      <c r="B23" s="2"/>
      <c r="C23" s="2"/>
      <c r="D23" s="2"/>
      <c r="E23" s="2"/>
      <c r="F23" s="2"/>
      <c r="G23" s="3"/>
      <c r="H23" s="2"/>
      <c r="I23" s="2"/>
      <c r="J23" s="9"/>
      <c r="L23" s="7"/>
      <c r="M23" s="7"/>
      <c r="N23" s="7"/>
    </row>
    <row r="24" spans="1:16" s="18" customFormat="1" ht="24" customHeight="1" x14ac:dyDescent="0.2">
      <c r="A24" s="127" t="s">
        <v>40</v>
      </c>
      <c r="B24" s="127"/>
      <c r="C24" s="127"/>
      <c r="D24" s="127"/>
      <c r="E24" s="127"/>
      <c r="F24" s="127"/>
      <c r="G24" s="127"/>
      <c r="H24" s="127"/>
      <c r="I24" s="127"/>
      <c r="J24" s="9"/>
      <c r="L24" s="7"/>
      <c r="M24" s="7"/>
      <c r="N24" s="7"/>
    </row>
    <row r="25" spans="1:16" s="18" customFormat="1" ht="24" customHeight="1" x14ac:dyDescent="0.2">
      <c r="A25" s="64" t="s">
        <v>11</v>
      </c>
      <c r="B25" s="64"/>
      <c r="C25" s="64"/>
      <c r="D25" s="64"/>
      <c r="E25" s="64"/>
      <c r="F25" s="64"/>
      <c r="G25" s="64"/>
      <c r="H25" s="64"/>
      <c r="I25" s="64"/>
      <c r="J25" s="9"/>
      <c r="L25" s="7"/>
      <c r="M25" s="7"/>
      <c r="N25" s="7"/>
    </row>
    <row r="26" spans="1:16" s="18" customFormat="1" ht="24" customHeight="1" x14ac:dyDescent="0.2">
      <c r="A26" s="64" t="s">
        <v>88</v>
      </c>
      <c r="B26" s="64"/>
      <c r="C26" s="64"/>
      <c r="D26" s="64"/>
      <c r="E26" s="64"/>
      <c r="F26" s="64"/>
      <c r="G26" s="64"/>
      <c r="H26" s="64"/>
      <c r="I26" s="64"/>
      <c r="J26" s="9"/>
      <c r="L26" s="7"/>
      <c r="M26" s="7"/>
      <c r="N26" s="7"/>
    </row>
    <row r="27" spans="1:16" s="18" customFormat="1" ht="24" customHeight="1" x14ac:dyDescent="0.2">
      <c r="A27" s="10"/>
      <c r="B27" s="10"/>
      <c r="C27" s="10"/>
      <c r="D27" s="10"/>
      <c r="E27" s="10"/>
      <c r="F27" s="10"/>
      <c r="G27" s="3"/>
      <c r="H27" s="10"/>
      <c r="J27" s="9"/>
      <c r="K27" s="6" t="s">
        <v>21</v>
      </c>
      <c r="L27" s="7"/>
      <c r="M27" s="7"/>
      <c r="N27" s="7"/>
    </row>
    <row r="28" spans="1:16" s="18" customFormat="1" ht="24" customHeight="1" x14ac:dyDescent="0.2">
      <c r="A28" s="2"/>
      <c r="B28" s="2"/>
      <c r="C28" s="2"/>
      <c r="D28" s="2"/>
      <c r="E28" s="10"/>
      <c r="F28" s="10"/>
      <c r="G28" s="63" t="s">
        <v>0</v>
      </c>
      <c r="H28" s="11"/>
      <c r="I28" s="60">
        <v>2568</v>
      </c>
      <c r="J28" s="12"/>
      <c r="K28" s="60">
        <v>2567</v>
      </c>
      <c r="L28" s="7"/>
      <c r="M28" s="7"/>
      <c r="N28" s="7"/>
    </row>
    <row r="29" spans="1:16" s="18" customFormat="1" ht="24" customHeight="1" x14ac:dyDescent="0.2">
      <c r="A29" s="1" t="s">
        <v>66</v>
      </c>
      <c r="B29" s="2"/>
      <c r="C29" s="2"/>
      <c r="D29" s="2"/>
      <c r="E29" s="2"/>
      <c r="F29" s="2"/>
      <c r="G29" s="3"/>
      <c r="H29" s="2"/>
      <c r="I29" s="10"/>
      <c r="J29" s="9"/>
      <c r="K29" s="10"/>
      <c r="L29" s="7"/>
      <c r="M29" s="7"/>
      <c r="N29" s="7"/>
    </row>
    <row r="30" spans="1:16" ht="24" customHeight="1" x14ac:dyDescent="0.2">
      <c r="A30" s="2" t="s">
        <v>28</v>
      </c>
      <c r="B30" s="2"/>
      <c r="C30" s="2"/>
      <c r="D30" s="2"/>
      <c r="E30" s="2"/>
      <c r="F30" s="2"/>
      <c r="G30" s="3"/>
      <c r="H30" s="2"/>
      <c r="I30" s="14">
        <f>I16</f>
        <v>793696374</v>
      </c>
      <c r="J30" s="14"/>
      <c r="K30" s="14">
        <f>K16</f>
        <v>852649034</v>
      </c>
      <c r="O30" s="14"/>
      <c r="P30" s="14"/>
    </row>
    <row r="31" spans="1:16" s="18" customFormat="1" ht="24" customHeight="1" x14ac:dyDescent="0.2">
      <c r="A31" s="4" t="s">
        <v>102</v>
      </c>
      <c r="B31" s="2"/>
      <c r="C31" s="2"/>
      <c r="D31" s="2"/>
      <c r="E31" s="2"/>
      <c r="F31" s="2"/>
      <c r="G31" s="3"/>
      <c r="H31" s="14"/>
      <c r="I31" s="30">
        <f>I18</f>
        <v>495945</v>
      </c>
      <c r="J31" s="14"/>
      <c r="K31" s="30">
        <f>K18</f>
        <v>-190570</v>
      </c>
      <c r="L31" s="7"/>
      <c r="M31" s="7"/>
      <c r="N31" s="7"/>
      <c r="O31" s="14"/>
      <c r="P31" s="14"/>
    </row>
    <row r="32" spans="1:16" ht="24" customHeight="1" x14ac:dyDescent="0.2">
      <c r="A32" s="2" t="s">
        <v>101</v>
      </c>
      <c r="B32" s="2"/>
      <c r="C32" s="2"/>
      <c r="D32" s="2"/>
      <c r="E32" s="2"/>
      <c r="F32" s="2"/>
      <c r="G32" s="3">
        <v>7</v>
      </c>
      <c r="H32" s="2"/>
      <c r="I32" s="28">
        <f>I19</f>
        <v>248010741</v>
      </c>
      <c r="J32" s="14"/>
      <c r="K32" s="28">
        <f>K19</f>
        <v>-123237130</v>
      </c>
      <c r="O32" s="14"/>
      <c r="P32" s="14"/>
    </row>
    <row r="33" spans="1:16" ht="24" customHeight="1" x14ac:dyDescent="0.2">
      <c r="A33" s="64" t="s">
        <v>70</v>
      </c>
      <c r="B33" s="2"/>
      <c r="C33" s="2"/>
      <c r="D33" s="2"/>
      <c r="E33" s="2"/>
      <c r="F33" s="2"/>
      <c r="G33" s="3"/>
      <c r="H33" s="2"/>
      <c r="I33" s="21">
        <f>SUM(I30:I32)</f>
        <v>1042203060</v>
      </c>
      <c r="J33" s="14"/>
      <c r="K33" s="21">
        <f>SUM(K30:K32)</f>
        <v>729221334</v>
      </c>
      <c r="O33" s="14"/>
      <c r="P33" s="14"/>
    </row>
    <row r="34" spans="1:16" ht="24" customHeight="1" x14ac:dyDescent="0.2">
      <c r="A34" s="2" t="s">
        <v>62</v>
      </c>
      <c r="B34" s="2"/>
      <c r="C34" s="2"/>
      <c r="D34" s="2"/>
      <c r="E34" s="2"/>
      <c r="F34" s="2"/>
      <c r="G34" s="3">
        <v>9</v>
      </c>
      <c r="H34" s="2"/>
      <c r="I34" s="14">
        <v>-583940000</v>
      </c>
      <c r="J34" s="14"/>
      <c r="K34" s="14">
        <v>-938475000</v>
      </c>
      <c r="O34" s="14"/>
    </row>
    <row r="35" spans="1:16" ht="24" customHeight="1" x14ac:dyDescent="0.2">
      <c r="A35" s="2" t="s">
        <v>52</v>
      </c>
      <c r="B35" s="2"/>
      <c r="C35" s="2"/>
      <c r="D35" s="2"/>
      <c r="E35" s="2"/>
      <c r="F35" s="2"/>
      <c r="G35" s="3">
        <v>10</v>
      </c>
      <c r="H35" s="2"/>
      <c r="I35" s="28">
        <v>-1148854592</v>
      </c>
      <c r="J35" s="14"/>
      <c r="K35" s="28">
        <v>-772252758</v>
      </c>
      <c r="O35" s="14"/>
    </row>
    <row r="36" spans="1:16" ht="24" customHeight="1" x14ac:dyDescent="0.2">
      <c r="A36" s="1" t="s">
        <v>69</v>
      </c>
      <c r="B36" s="2"/>
      <c r="C36" s="2"/>
      <c r="D36" s="2"/>
      <c r="E36" s="2"/>
      <c r="F36" s="2"/>
      <c r="G36" s="3"/>
      <c r="H36" s="2"/>
      <c r="I36" s="21">
        <f>SUM(I33:I35)</f>
        <v>-690591532</v>
      </c>
      <c r="J36" s="14"/>
      <c r="K36" s="21">
        <f>SUM(K33:K35)</f>
        <v>-981506424</v>
      </c>
      <c r="O36" s="14"/>
    </row>
    <row r="37" spans="1:16" ht="24" customHeight="1" x14ac:dyDescent="0.2">
      <c r="A37" s="2" t="s">
        <v>53</v>
      </c>
      <c r="B37" s="2"/>
      <c r="C37" s="2"/>
      <c r="D37" s="2"/>
      <c r="E37" s="2"/>
      <c r="F37" s="2"/>
      <c r="G37" s="3"/>
      <c r="H37" s="2"/>
      <c r="I37" s="25">
        <f>BS!K19</f>
        <v>16968240821</v>
      </c>
      <c r="J37" s="14"/>
      <c r="K37" s="25">
        <v>17949747245</v>
      </c>
      <c r="O37" s="14"/>
    </row>
    <row r="38" spans="1:16" ht="24" customHeight="1" thickBot="1" x14ac:dyDescent="0.25">
      <c r="A38" s="1" t="s">
        <v>54</v>
      </c>
      <c r="B38" s="2"/>
      <c r="C38" s="2"/>
      <c r="D38" s="2"/>
      <c r="E38" s="2"/>
      <c r="F38" s="2"/>
      <c r="G38" s="3"/>
      <c r="H38" s="2"/>
      <c r="I38" s="110">
        <f>SUM(I36:I37)</f>
        <v>16277649289</v>
      </c>
      <c r="J38" s="14"/>
      <c r="K38" s="110">
        <f>SUM(K36:K37)</f>
        <v>16968240821</v>
      </c>
      <c r="O38" s="14"/>
    </row>
    <row r="39" spans="1:16" ht="24" customHeight="1" thickTop="1" x14ac:dyDescent="0.2">
      <c r="A39" s="2"/>
      <c r="B39" s="2"/>
      <c r="C39" s="2"/>
      <c r="D39" s="2"/>
      <c r="E39" s="2"/>
      <c r="F39" s="2"/>
      <c r="G39" s="3"/>
      <c r="H39" s="2"/>
      <c r="I39" s="19">
        <f>I38-BS!I19</f>
        <v>0</v>
      </c>
      <c r="K39" s="19">
        <f>K38-BS!K19</f>
        <v>0</v>
      </c>
    </row>
    <row r="40" spans="1:16" ht="24" customHeight="1" x14ac:dyDescent="0.2">
      <c r="A40" s="2" t="s">
        <v>50</v>
      </c>
      <c r="B40" s="2"/>
      <c r="C40" s="2"/>
      <c r="D40" s="2"/>
      <c r="E40" s="2"/>
      <c r="F40" s="2"/>
      <c r="G40" s="3"/>
      <c r="H40" s="2"/>
    </row>
    <row r="41" spans="1:16" ht="24" customHeight="1" x14ac:dyDescent="0.2">
      <c r="A41" s="127" t="s">
        <v>40</v>
      </c>
      <c r="B41" s="127"/>
      <c r="C41" s="127"/>
      <c r="D41" s="127"/>
      <c r="E41" s="127"/>
      <c r="F41" s="127"/>
      <c r="G41" s="127"/>
      <c r="H41" s="127"/>
      <c r="I41" s="127"/>
    </row>
    <row r="42" spans="1:16" ht="24" customHeight="1" x14ac:dyDescent="0.2">
      <c r="A42" s="127" t="s">
        <v>12</v>
      </c>
      <c r="B42" s="127"/>
      <c r="C42" s="127"/>
      <c r="D42" s="127"/>
      <c r="E42" s="127"/>
      <c r="F42" s="127"/>
      <c r="G42" s="127"/>
      <c r="H42" s="127"/>
      <c r="I42" s="127"/>
    </row>
    <row r="43" spans="1:16" ht="24" customHeight="1" x14ac:dyDescent="0.2">
      <c r="A43" s="64" t="s">
        <v>88</v>
      </c>
      <c r="B43" s="64"/>
      <c r="C43" s="64"/>
      <c r="D43" s="64"/>
      <c r="E43" s="64"/>
      <c r="F43" s="64"/>
      <c r="G43" s="64"/>
      <c r="H43" s="64"/>
      <c r="I43" s="64"/>
    </row>
    <row r="44" spans="1:16" ht="24" customHeight="1" x14ac:dyDescent="0.2">
      <c r="A44" s="10"/>
      <c r="B44" s="10"/>
      <c r="C44" s="10"/>
      <c r="D44" s="10"/>
      <c r="E44" s="10"/>
      <c r="F44" s="10"/>
      <c r="G44" s="3"/>
      <c r="H44" s="10"/>
      <c r="K44" s="6" t="s">
        <v>21</v>
      </c>
    </row>
    <row r="45" spans="1:16" ht="24" customHeight="1" x14ac:dyDescent="0.2">
      <c r="B45" s="2"/>
      <c r="C45" s="2"/>
      <c r="D45" s="2"/>
      <c r="E45" s="2"/>
      <c r="F45" s="2"/>
      <c r="G45" s="26"/>
      <c r="H45" s="11"/>
      <c r="I45" s="60">
        <v>2568</v>
      </c>
      <c r="K45" s="60">
        <v>2567</v>
      </c>
    </row>
    <row r="46" spans="1:16" ht="24" customHeight="1" x14ac:dyDescent="0.2">
      <c r="A46" s="1" t="s">
        <v>13</v>
      </c>
      <c r="B46" s="2"/>
      <c r="C46" s="2"/>
      <c r="D46" s="2"/>
      <c r="E46" s="2"/>
      <c r="F46" s="2"/>
      <c r="G46" s="26"/>
      <c r="H46" s="11"/>
      <c r="I46" s="60"/>
      <c r="K46" s="60"/>
    </row>
    <row r="47" spans="1:16" ht="24" customHeight="1" x14ac:dyDescent="0.2">
      <c r="A47" s="16" t="s">
        <v>70</v>
      </c>
      <c r="B47" s="16"/>
      <c r="C47" s="16"/>
      <c r="D47" s="16"/>
      <c r="E47" s="16"/>
      <c r="F47" s="2"/>
      <c r="G47" s="26"/>
      <c r="H47" s="2"/>
      <c r="I47" s="19">
        <f>I33</f>
        <v>1042203060</v>
      </c>
      <c r="J47" s="14"/>
      <c r="K47" s="19">
        <f>K33</f>
        <v>729221334</v>
      </c>
      <c r="O47" s="14"/>
      <c r="P47" s="105"/>
    </row>
    <row r="48" spans="1:16" s="15" customFormat="1" ht="24" customHeight="1" x14ac:dyDescent="0.2">
      <c r="A48" s="16" t="s">
        <v>83</v>
      </c>
      <c r="B48" s="16"/>
      <c r="C48" s="16"/>
      <c r="D48" s="16"/>
      <c r="E48" s="16"/>
      <c r="F48" s="16"/>
      <c r="G48" s="26"/>
      <c r="H48" s="16"/>
      <c r="I48" s="20"/>
      <c r="J48" s="17"/>
      <c r="K48" s="20"/>
      <c r="N48" s="7"/>
      <c r="O48" s="14"/>
    </row>
    <row r="49" spans="1:16" ht="24" customHeight="1" x14ac:dyDescent="0.2">
      <c r="A49" s="2" t="s">
        <v>57</v>
      </c>
      <c r="B49" s="2"/>
      <c r="C49" s="2"/>
      <c r="D49" s="2"/>
      <c r="E49" s="2"/>
      <c r="F49" s="2"/>
      <c r="G49" s="26"/>
      <c r="H49" s="2"/>
      <c r="I49" s="21"/>
      <c r="J49" s="14"/>
      <c r="K49" s="21"/>
      <c r="O49" s="14"/>
    </row>
    <row r="50" spans="1:16" ht="24" customHeight="1" x14ac:dyDescent="0.2">
      <c r="A50" s="2" t="s">
        <v>27</v>
      </c>
      <c r="B50" s="2"/>
      <c r="C50" s="2"/>
      <c r="D50" s="2"/>
      <c r="E50" s="2"/>
      <c r="F50" s="2"/>
      <c r="G50" s="26"/>
      <c r="H50" s="2"/>
      <c r="I50" s="19">
        <v>-4317285908</v>
      </c>
      <c r="J50" s="14"/>
      <c r="K50" s="19">
        <v>-3067491237</v>
      </c>
      <c r="M50" s="14"/>
      <c r="O50" s="14"/>
    </row>
    <row r="51" spans="1:16" ht="24" customHeight="1" x14ac:dyDescent="0.2">
      <c r="A51" s="2" t="s">
        <v>39</v>
      </c>
      <c r="B51" s="2"/>
      <c r="C51" s="2"/>
      <c r="D51" s="2"/>
      <c r="E51" s="2"/>
      <c r="F51" s="2"/>
      <c r="G51" s="26"/>
      <c r="H51" s="2"/>
      <c r="I51" s="19">
        <v>4238771150</v>
      </c>
      <c r="J51" s="14"/>
      <c r="K51" s="19">
        <v>2924572412</v>
      </c>
      <c r="M51" s="117"/>
      <c r="O51" s="14"/>
    </row>
    <row r="52" spans="1:16" ht="24" customHeight="1" x14ac:dyDescent="0.2">
      <c r="A52" s="16" t="s">
        <v>103</v>
      </c>
      <c r="B52" s="16"/>
      <c r="C52" s="2"/>
      <c r="D52" s="2"/>
      <c r="E52" s="2"/>
      <c r="F52" s="2"/>
      <c r="G52" s="26"/>
      <c r="H52" s="2"/>
      <c r="I52" s="19">
        <v>0</v>
      </c>
      <c r="J52" s="14"/>
      <c r="K52" s="19">
        <v>855158</v>
      </c>
      <c r="O52" s="14"/>
    </row>
    <row r="53" spans="1:16" ht="24" customHeight="1" x14ac:dyDescent="0.2">
      <c r="A53" s="16" t="s">
        <v>82</v>
      </c>
      <c r="B53" s="16"/>
      <c r="C53" s="2"/>
      <c r="D53" s="2"/>
      <c r="E53" s="2"/>
      <c r="F53" s="2"/>
      <c r="G53" s="26"/>
      <c r="H53" s="2"/>
      <c r="I53" s="19">
        <v>363659</v>
      </c>
      <c r="J53" s="14"/>
      <c r="K53" s="19">
        <v>-580355</v>
      </c>
      <c r="O53" s="14"/>
    </row>
    <row r="54" spans="1:16" ht="24" customHeight="1" x14ac:dyDescent="0.2">
      <c r="A54" s="16" t="s">
        <v>106</v>
      </c>
      <c r="B54" s="16"/>
      <c r="C54" s="16"/>
      <c r="D54" s="16"/>
      <c r="E54" s="2"/>
      <c r="F54" s="2"/>
      <c r="G54" s="26"/>
      <c r="H54" s="2"/>
      <c r="I54" s="62">
        <v>-495945</v>
      </c>
      <c r="J54" s="14"/>
      <c r="K54" s="62">
        <v>190570</v>
      </c>
      <c r="O54" s="14"/>
    </row>
    <row r="55" spans="1:16" ht="24" customHeight="1" x14ac:dyDescent="0.2">
      <c r="A55" s="2" t="s">
        <v>36</v>
      </c>
      <c r="B55" s="2"/>
      <c r="C55" s="2"/>
      <c r="D55" s="2"/>
      <c r="E55" s="2"/>
      <c r="F55" s="2"/>
      <c r="G55" s="26"/>
      <c r="H55" s="2"/>
      <c r="I55" s="19">
        <v>-819681408</v>
      </c>
      <c r="J55" s="14"/>
      <c r="K55" s="19">
        <v>-880493172</v>
      </c>
      <c r="O55" s="14"/>
    </row>
    <row r="56" spans="1:16" ht="24" customHeight="1" x14ac:dyDescent="0.2">
      <c r="A56" s="2" t="s">
        <v>48</v>
      </c>
      <c r="B56" s="2"/>
      <c r="C56" s="2"/>
      <c r="D56" s="2"/>
      <c r="E56" s="2"/>
      <c r="F56" s="2"/>
      <c r="G56" s="26"/>
      <c r="H56" s="2"/>
      <c r="I56" s="19">
        <v>1837138114</v>
      </c>
      <c r="J56" s="14"/>
      <c r="K56" s="19">
        <v>1880392718</v>
      </c>
      <c r="O56" s="14"/>
    </row>
    <row r="57" spans="1:16" ht="24" customHeight="1" x14ac:dyDescent="0.2">
      <c r="A57" s="2" t="s">
        <v>105</v>
      </c>
      <c r="B57" s="2"/>
      <c r="C57" s="2"/>
      <c r="D57" s="2"/>
      <c r="E57" s="2"/>
      <c r="F57" s="2"/>
      <c r="G57" s="26"/>
      <c r="H57" s="2"/>
      <c r="I57" s="21">
        <v>-248010741</v>
      </c>
      <c r="J57" s="14"/>
      <c r="K57" s="21">
        <v>123237130</v>
      </c>
      <c r="O57" s="105"/>
      <c r="P57" s="105"/>
    </row>
    <row r="58" spans="1:16" ht="24" customHeight="1" x14ac:dyDescent="0.2">
      <c r="A58" s="1" t="s">
        <v>44</v>
      </c>
      <c r="B58" s="2"/>
      <c r="C58" s="2"/>
      <c r="D58" s="2"/>
      <c r="E58" s="2"/>
      <c r="F58" s="2"/>
      <c r="G58" s="26"/>
      <c r="H58" s="2"/>
      <c r="I58" s="22">
        <f>SUM(I47:I57)</f>
        <v>1733001981</v>
      </c>
      <c r="J58" s="14"/>
      <c r="K58" s="22">
        <f>SUM(K47:K57)</f>
        <v>1709904558</v>
      </c>
      <c r="O58" s="14"/>
    </row>
    <row r="59" spans="1:16" ht="24" customHeight="1" x14ac:dyDescent="0.2">
      <c r="A59" s="1" t="s">
        <v>37</v>
      </c>
      <c r="B59" s="2"/>
      <c r="C59" s="2"/>
      <c r="D59" s="2"/>
      <c r="E59" s="2"/>
      <c r="F59" s="2"/>
      <c r="G59" s="26"/>
      <c r="H59" s="2"/>
      <c r="I59" s="21"/>
      <c r="J59" s="14"/>
      <c r="K59" s="21"/>
      <c r="O59" s="14"/>
    </row>
    <row r="60" spans="1:16" ht="24" customHeight="1" x14ac:dyDescent="0.2">
      <c r="A60" s="2" t="s">
        <v>62</v>
      </c>
      <c r="B60" s="2"/>
      <c r="C60" s="2"/>
      <c r="D60" s="2"/>
      <c r="E60" s="2"/>
      <c r="F60" s="2"/>
      <c r="G60" s="26"/>
      <c r="H60" s="2"/>
      <c r="I60" s="120">
        <v>-583940000</v>
      </c>
      <c r="J60" s="14"/>
      <c r="K60" s="14">
        <v>-938475000</v>
      </c>
      <c r="O60" s="105"/>
      <c r="P60" s="105"/>
    </row>
    <row r="61" spans="1:16" ht="24" customHeight="1" x14ac:dyDescent="0.2">
      <c r="A61" s="2" t="s">
        <v>46</v>
      </c>
      <c r="B61" s="2"/>
      <c r="C61" s="2"/>
      <c r="D61" s="2"/>
      <c r="E61" s="2"/>
      <c r="F61" s="2"/>
      <c r="G61" s="26"/>
      <c r="H61" s="2"/>
      <c r="I61" s="57">
        <v>-1148854592</v>
      </c>
      <c r="J61" s="14"/>
      <c r="K61" s="57">
        <v>-772252758</v>
      </c>
      <c r="O61" s="105"/>
      <c r="P61" s="105"/>
    </row>
    <row r="62" spans="1:16" ht="24" customHeight="1" x14ac:dyDescent="0.2">
      <c r="A62" s="1" t="s">
        <v>38</v>
      </c>
      <c r="B62" s="2"/>
      <c r="C62" s="2"/>
      <c r="D62" s="2"/>
      <c r="E62" s="2"/>
      <c r="F62" s="2"/>
      <c r="G62" s="26"/>
      <c r="H62" s="2"/>
      <c r="I62" s="57">
        <f>SUM(I60:I61)</f>
        <v>-1732794592</v>
      </c>
      <c r="J62" s="21"/>
      <c r="K62" s="57">
        <f>SUM(K60:K61)</f>
        <v>-1710727758</v>
      </c>
      <c r="O62" s="14"/>
    </row>
    <row r="63" spans="1:16" ht="24" customHeight="1" x14ac:dyDescent="0.2">
      <c r="A63" s="1" t="s">
        <v>104</v>
      </c>
      <c r="B63" s="2"/>
      <c r="C63" s="2"/>
      <c r="D63" s="2"/>
      <c r="E63" s="2"/>
      <c r="F63" s="2"/>
      <c r="G63" s="26"/>
      <c r="H63" s="2"/>
      <c r="I63" s="19">
        <f>+I58+I62</f>
        <v>207389</v>
      </c>
      <c r="J63" s="14"/>
      <c r="K63" s="19">
        <f>+K58+K62</f>
        <v>-823200</v>
      </c>
      <c r="O63" s="14"/>
    </row>
    <row r="64" spans="1:16" ht="24" customHeight="1" x14ac:dyDescent="0.2">
      <c r="A64" s="2" t="s">
        <v>55</v>
      </c>
      <c r="B64" s="2"/>
      <c r="C64" s="2"/>
      <c r="D64" s="2"/>
      <c r="E64" s="2"/>
      <c r="F64" s="2"/>
      <c r="G64" s="26"/>
      <c r="H64" s="2"/>
      <c r="I64" s="23">
        <f>BS!K9</f>
        <v>7048508</v>
      </c>
      <c r="J64" s="14"/>
      <c r="K64" s="23">
        <v>7871708</v>
      </c>
      <c r="O64" s="14"/>
    </row>
    <row r="65" spans="1:15" ht="24" customHeight="1" thickBot="1" x14ac:dyDescent="0.25">
      <c r="A65" s="1" t="s">
        <v>67</v>
      </c>
      <c r="B65" s="2"/>
      <c r="C65" s="2"/>
      <c r="D65" s="2"/>
      <c r="E65" s="2" t="s">
        <v>18</v>
      </c>
      <c r="F65" s="2"/>
      <c r="G65" s="26"/>
      <c r="H65" s="2"/>
      <c r="I65" s="24">
        <f>SUM(I63:I64)</f>
        <v>7255897</v>
      </c>
      <c r="J65" s="14"/>
      <c r="K65" s="24">
        <f>SUM(K63:K64)</f>
        <v>7048508</v>
      </c>
      <c r="O65" s="14"/>
    </row>
    <row r="66" spans="1:15" ht="24" customHeight="1" thickTop="1" x14ac:dyDescent="0.2">
      <c r="A66" s="2"/>
      <c r="B66" s="2"/>
      <c r="C66" s="2"/>
      <c r="D66" s="2"/>
      <c r="E66" s="2"/>
      <c r="F66" s="2"/>
      <c r="G66" s="3"/>
      <c r="H66" s="2"/>
      <c r="I66" s="19">
        <f>+I65-BS!I9</f>
        <v>0</v>
      </c>
      <c r="J66" s="14"/>
      <c r="K66" s="19">
        <f>+K65-BS!K9</f>
        <v>0</v>
      </c>
      <c r="N66" s="105"/>
      <c r="O66" s="14"/>
    </row>
    <row r="67" spans="1:15" s="2" customFormat="1" ht="24" customHeight="1" x14ac:dyDescent="0.2">
      <c r="A67" s="2" t="s">
        <v>50</v>
      </c>
      <c r="G67" s="3"/>
      <c r="J67" s="9"/>
      <c r="K67" s="18"/>
      <c r="L67" s="7"/>
      <c r="M67" s="7"/>
      <c r="N67" s="7"/>
    </row>
    <row r="68" spans="1:15" s="2" customFormat="1" ht="24" customHeight="1" x14ac:dyDescent="0.2">
      <c r="G68" s="3"/>
      <c r="J68" s="9"/>
      <c r="K68" s="61"/>
      <c r="L68" s="7"/>
      <c r="M68" s="7"/>
      <c r="N68" s="7"/>
    </row>
    <row r="69" spans="1:15" s="2" customFormat="1" ht="24" customHeight="1" x14ac:dyDescent="0.2">
      <c r="J69" s="9"/>
      <c r="K69" s="18"/>
      <c r="L69" s="7"/>
      <c r="M69" s="7"/>
      <c r="N69" s="7"/>
    </row>
    <row r="70" spans="1:15" s="2" customFormat="1" ht="24" customHeight="1" x14ac:dyDescent="0.2">
      <c r="J70" s="9"/>
      <c r="K70" s="18"/>
      <c r="L70" s="7"/>
      <c r="M70" s="7"/>
      <c r="N70" s="7"/>
    </row>
    <row r="71" spans="1:15" s="2" customFormat="1" ht="24" customHeight="1" x14ac:dyDescent="0.2">
      <c r="J71" s="9"/>
      <c r="K71" s="18"/>
      <c r="L71" s="7"/>
      <c r="M71" s="7"/>
      <c r="N71" s="7"/>
    </row>
    <row r="72" spans="1:15" ht="24" customHeight="1" x14ac:dyDescent="0.2">
      <c r="A72" s="2"/>
      <c r="B72" s="2"/>
      <c r="C72" s="2"/>
      <c r="D72" s="2"/>
      <c r="E72" s="2"/>
      <c r="F72" s="2"/>
      <c r="G72" s="2"/>
      <c r="H72" s="2"/>
    </row>
    <row r="73" spans="1:15" ht="24" customHeight="1" x14ac:dyDescent="0.2">
      <c r="A73" s="2"/>
      <c r="B73" s="2"/>
      <c r="C73" s="2"/>
      <c r="D73" s="2"/>
      <c r="E73" s="2"/>
      <c r="F73" s="2"/>
      <c r="G73" s="2"/>
      <c r="H73" s="2"/>
    </row>
  </sheetData>
  <mergeCells count="5">
    <mergeCell ref="A42:I42"/>
    <mergeCell ref="A1:I1"/>
    <mergeCell ref="A2:I2"/>
    <mergeCell ref="A24:I24"/>
    <mergeCell ref="A41:I41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0" man="1"/>
    <brk id="4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9B998A-1EC6-438A-B332-53260F362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32084-B3AD-4ECE-A06E-EE007B64E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788A3-A135-4BD2-971F-BBC074B92A3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db623e1-ccd7-4933-a5d6-59ab2b743a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Darika Tongprapai</cp:lastModifiedBy>
  <cp:lastPrinted>2026-02-02T04:53:29Z</cp:lastPrinted>
  <dcterms:created xsi:type="dcterms:W3CDTF">2007-04-20T07:22:18Z</dcterms:created>
  <dcterms:modified xsi:type="dcterms:W3CDTF">2026-02-02T04:53:32Z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0x010100A1C61D8C4E1DCB4F8B912A597D22A7E0</vt:lpwstr>
  </property>
  <property fmtid="{D5CDD505-2E9C-101B-9397-08002B2CF9AE}" pid="3" name="MediaServiceImageTags">
    <vt:lpwstr/>
  </property>
  <property fmtid="{D5CDD505-2E9C-101B-9397-08002B2CF9AE}" pid="4" name="b4187e12891e46deb4d240a4b28bdb90">
    <vt:lpwstr/>
  </property>
  <property fmtid="{D5CDD505-2E9C-101B-9397-08002B2CF9AE}" pid="5" name="TaxCatchAll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