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EGATIF/FS YE'22/P'Sung/2nd/"/>
    </mc:Choice>
  </mc:AlternateContent>
  <xr:revisionPtr revIDLastSave="0" documentId="8_{F034769E-BEC2-4D44-ABC6-945FB65B5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BS!$A$1:$L$30</definedName>
    <definedName name="_xlnm.Print_Area" localSheetId="2">PL!$A$1:$K$69</definedName>
    <definedName name="_xlnm.Print_Area" localSheetId="1">securities!$A$1:$R$71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8" i="13" l="1"/>
  <c r="G66" i="13" l="1"/>
  <c r="E66" i="13"/>
  <c r="M66" i="13"/>
  <c r="K66" i="13"/>
  <c r="I14" i="13"/>
  <c r="O66" i="13"/>
  <c r="I58" i="14" l="1"/>
  <c r="I55" i="14"/>
  <c r="I61" i="14"/>
  <c r="I32" i="14" l="1"/>
  <c r="I9" i="14" l="1"/>
  <c r="K9" i="14"/>
  <c r="K62" i="14" l="1"/>
  <c r="K63" i="14" s="1"/>
  <c r="K21" i="14"/>
  <c r="K16" i="14"/>
  <c r="K17" i="14" s="1"/>
  <c r="K22" i="14" s="1"/>
  <c r="K20" i="9"/>
  <c r="K15" i="9"/>
  <c r="K12" i="9"/>
  <c r="K16" i="9" s="1"/>
  <c r="K33" i="14" l="1"/>
  <c r="I33" i="14" l="1"/>
  <c r="J63" i="14" l="1"/>
  <c r="I21" i="14" l="1"/>
  <c r="I62" i="14" l="1"/>
  <c r="I63" i="14" s="1"/>
  <c r="M14" i="13"/>
  <c r="M67" i="13" s="1"/>
  <c r="O14" i="13" s="1"/>
  <c r="O67" i="13" s="1"/>
  <c r="K14" i="13"/>
  <c r="K67" i="13" s="1"/>
  <c r="K21" i="9" l="1"/>
  <c r="K31" i="14" l="1"/>
  <c r="K34" i="14" s="1"/>
  <c r="K48" i="14" l="1"/>
  <c r="K37" i="14"/>
  <c r="K39" i="14" s="1"/>
  <c r="K40" i="14" s="1"/>
  <c r="I16" i="14"/>
  <c r="G14" i="13"/>
  <c r="G67" i="13" s="1"/>
  <c r="E14" i="13"/>
  <c r="E67" i="13" s="1"/>
  <c r="I20" i="9"/>
  <c r="I15" i="9"/>
  <c r="I12" i="9"/>
  <c r="G68" i="13" l="1"/>
  <c r="K59" i="14"/>
  <c r="K64" i="14" s="1"/>
  <c r="K66" i="14" s="1"/>
  <c r="K67" i="14" s="1"/>
  <c r="I16" i="9"/>
  <c r="I21" i="9" s="1"/>
  <c r="I17" i="14"/>
  <c r="I31" i="14" s="1"/>
  <c r="I66" i="13" l="1"/>
  <c r="I67" i="13" s="1"/>
  <c r="I34" i="14"/>
  <c r="I22" i="14"/>
  <c r="I48" i="14" l="1"/>
  <c r="I59" i="14" s="1"/>
  <c r="I64" i="14" s="1"/>
  <c r="I66" i="14" s="1"/>
  <c r="I67" i="14" s="1"/>
  <c r="I37" i="14"/>
  <c r="I39" i="14" s="1"/>
  <c r="I40" i="14" s="1"/>
</calcChain>
</file>

<file path=xl/sharedStrings.xml><?xml version="1.0" encoding="utf-8"?>
<sst xmlns="http://schemas.openxmlformats.org/spreadsheetml/2006/main" count="216" uniqueCount="159">
  <si>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</si>
  <si>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</si>
  <si>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</si>
  <si>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</si>
  <si>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</si>
  <si>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</si>
  <si>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</si>
  <si>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</si>
  <si>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</si>
  <si>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</si>
  <si>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</si>
  <si>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</si>
  <si>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</si>
  <si>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</si>
  <si>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</si>
  <si>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</si>
  <si>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</si>
  <si>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</si>
  <si>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</si>
  <si>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</si>
  <si>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</si>
  <si>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</si>
  <si>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</si>
  <si>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</si>
  <si>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</si>
  <si>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</si>
  <si>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</si>
  <si>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</si>
  <si>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</si>
  <si>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</si>
  <si>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</si>
  <si>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</si>
  <si>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</si>
  <si>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</si>
  <si>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</si>
  <si>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</si>
  <si>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</si>
  <si>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</si>
  <si>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</si>
  <si>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</si>
  <si>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</si>
  <si>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</si>
  <si>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</si>
  <si>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</si>
  <si>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</si>
  <si>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</si>
  <si>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</si>
  <si>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</si>
  <si>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</si>
  <si>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</si>
  <si>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</si>
  <si>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</si>
  <si>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</si>
  <si>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</si>
  <si>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</si>
  <si>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</si>
  <si>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การแบ่งปันส่วนทุนให้ผู้ถือหน่วยลงทุนในระหว่างปี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</si>
  <si>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</si>
  <si>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</si>
  <si>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</si>
  <si>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</si>
  <si>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>โดยรายได้ค่าความพร้อมจ่าย ครอบคลุมรายได้ตั้งแต่วันที่</t>
  </si>
  <si>
    <t xml:space="preserve">   ให้เป็นเงินสดสุทธิจากกิจกรรมดำเนินงาน</t>
  </si>
  <si>
    <t>งบแสดงฐานะการเงิน</t>
  </si>
  <si>
    <t>ตั๋วเงินคลัง</t>
  </si>
  <si>
    <t>เงินลงทุนที่แสดงด้วยมูลค่ายุติธรรมผ่านกำไรหรือขาดทุน</t>
  </si>
  <si>
    <t>งบกำไรขาดทุนเบ็ดเสร็จ</t>
  </si>
  <si>
    <t>รายการขาดทุนสุทธิที่เกิดขึ้นจากเงินลงทุน</t>
  </si>
  <si>
    <t>การจ่ายเงินลดทุนให้แก่ผู้ถือหน่วยลงทุนระหว่างปี</t>
  </si>
  <si>
    <t>ธนาคารแห่งประเทศไทยงวดที่ 42/91/64</t>
  </si>
  <si>
    <t>ธนาคารแห่งประเทศไทยงวดที่ 43/91/64</t>
  </si>
  <si>
    <t>ธนาคารแห่งประเทศไทยงวดที่ 2/364/64</t>
  </si>
  <si>
    <t>ธนาคารแห่งประเทศไทยงวดที่ 44/91/64</t>
  </si>
  <si>
    <t>ธนาคารแห่งประเทศไทยงวดที่ 45/91/64</t>
  </si>
  <si>
    <t>ธนาคารแห่งประเทศไทยงวดที่ 46/91/64</t>
  </si>
  <si>
    <t>ธนาคารแห่งประเทศไทยงวดที่ 4/364/64</t>
  </si>
  <si>
    <t>ธนาคารแห่งประเทศไทยงวดที่ 6/363/64</t>
  </si>
  <si>
    <t>ธนาคารแห่งประเทศไทยงวดที่ 7/364/64</t>
  </si>
  <si>
    <t>ธนาคารแห่งประเทศไทยงวดที่ 8/364/64</t>
  </si>
  <si>
    <t>ธนาคารแห่งประเทศไทยงวดที่ 11/364/64</t>
  </si>
  <si>
    <t>20 มกราคม 2565</t>
  </si>
  <si>
    <t>27 มกราคม 2565</t>
  </si>
  <si>
    <t>3 กุมภาพันธ์ 2565</t>
  </si>
  <si>
    <t>10 กุมภาพันธ์ 2565</t>
  </si>
  <si>
    <t>17 กุมภาพันธ์ 2565</t>
  </si>
  <si>
    <t>7 เมษายน 2565</t>
  </si>
  <si>
    <t>25 พฤษภาคม 2565</t>
  </si>
  <si>
    <t>2 มิถุนายน 2565</t>
  </si>
  <si>
    <t>7 กรกฎาคม 2565</t>
  </si>
  <si>
    <t>4 สิงหาคม 2565</t>
  </si>
  <si>
    <t>1 กันยายน 2665</t>
  </si>
  <si>
    <t>3 พฤศจิกายน 2565</t>
  </si>
  <si>
    <t>กระทรวงการคลัง งวดที่ 20/183/64</t>
  </si>
  <si>
    <t>กระทรวงการคลัง งวดที่ 22/182/64</t>
  </si>
  <si>
    <t>16 มีนาคม 2665</t>
  </si>
  <si>
    <t>กระทรวงการคลัง งวดที่ 3/182/65</t>
  </si>
  <si>
    <t>11 พฤษภาคม 2565</t>
  </si>
  <si>
    <t>กระทรวงการคลัง งวดที่ 4/182/65</t>
  </si>
  <si>
    <t>การเพิ่มขึ้น (ลดลง) ในสินทรัพย์สุทธิจากการดำเนินงาน</t>
  </si>
  <si>
    <t xml:space="preserve">   สินทรัพย์อื่นลดลง</t>
  </si>
  <si>
    <t>งบประกอบรายละเอียดเงินลงทุน (ต่อ)</t>
  </si>
  <si>
    <t>ธนาคารแห่งประเทศไทยงวดที่ 9/364/64</t>
  </si>
  <si>
    <t>12, 13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</si>
  <si>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</si>
  <si>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</si>
  <si>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ในสินทรัพย์สุทธิจากการดำเนินงานในระหว่างปี</t>
  </si>
  <si>
    <t>เงินฝากธนาคาร ณ วันปลายปี (หมายเหตุ 8)</t>
  </si>
  <si>
    <t>ณ วันที่ 31 ธันวาคม 2565</t>
  </si>
  <si>
    <t>สำหรับปีสิ้นสุดวันที่ 31 ธันวาคม 2565</t>
  </si>
  <si>
    <t>ธนาคารอาคารสงเคราะห์</t>
  </si>
  <si>
    <t>เงินฝากธนาคาร ประเภทบัญชีฝากประจำ 12 เดือน*</t>
  </si>
  <si>
    <t>24 สิงหาคม 2566</t>
  </si>
  <si>
    <t>รายได้อื่น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</si>
  <si>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</si>
  <si>
    <t>ธนาคารแห่งประเทศไทยงวดที่ 42/91/65</t>
  </si>
  <si>
    <t>19 มกราคม 2566</t>
  </si>
  <si>
    <t>26 มกราคม 2566</t>
  </si>
  <si>
    <t>ธนาคารแห่งประเทศไทยงวดที่ 43/91/65</t>
  </si>
  <si>
    <t>ธนาคารแห่งประเทศไทยงวดที่ 2/364/65</t>
  </si>
  <si>
    <t>2 กุมภาพันธ์ 2566</t>
  </si>
  <si>
    <t>ธนาคารแห่งประเทศไทยงวดที่ 44/91/65</t>
  </si>
  <si>
    <t>ธนาคารแห่งประเทศไทยงวดที่ 46/91/65</t>
  </si>
  <si>
    <t>16 กุมภาพันธ์ 2566</t>
  </si>
  <si>
    <t>ธนาคารแห่งประเทศไทยงวดที่ 47/91/65</t>
  </si>
  <si>
    <t>23 กุมภาพันธ์ 2566</t>
  </si>
  <si>
    <t xml:space="preserve">   ขาดทุนจากการจำหน่ายเงินลงทุนในหลักทรัพย์</t>
  </si>
  <si>
    <t xml:space="preserve">   ขาดทุนสุทธิที่ยังไม่เกิดขึ้นจากการวัดมูลค่าเงินลงทุน</t>
  </si>
  <si>
    <t>ธนาคารแห่งประเทศไทยงวดที่ 50/91/65</t>
  </si>
  <si>
    <t>ธนาคารแห่งประเทศไทยงวดที่ 12/364/65</t>
  </si>
  <si>
    <t>ธนาคารแห่งประเทศไทยงวดที่ 11/364/65</t>
  </si>
  <si>
    <t>ธนาคารแห่งประเทศไทยงวดที่ 10/364/65</t>
  </si>
  <si>
    <t>ธนาคารแห่งประเทศไทยงวดที่ 10/FRB182/65</t>
  </si>
  <si>
    <t>ธนาคารแห่งประเทศไทยงวดที่ 9/FRB364/65</t>
  </si>
  <si>
    <t>ธนาคารแห่งประเทศไทยงวดที่ 11/FRB364/65</t>
  </si>
  <si>
    <t>16 มีนาคม 2566</t>
  </si>
  <si>
    <t>10 เมษายน 2566</t>
  </si>
  <si>
    <t>18 กันยายน 2566</t>
  </si>
  <si>
    <t>5 ตุลาคม 2566</t>
  </si>
  <si>
    <t>2 พฤศจิกายน 2566</t>
  </si>
  <si>
    <t>13 พฤศจิกายน 2566</t>
  </si>
  <si>
    <t>14 ธันวาคม 2566</t>
  </si>
  <si>
    <t>กระทรวงการคลัง งวดที่ 4/182/66</t>
  </si>
  <si>
    <t>กระทรวงการคลัง งวดที่ 23/182/65</t>
  </si>
  <si>
    <t>15 กุมภาพันธ์ 2566</t>
  </si>
  <si>
    <t>กระทรวงการคลัง งวดที่ 1/182/66</t>
  </si>
  <si>
    <t>กระทรวงการคลัง งวดที่ 2/182/66</t>
  </si>
  <si>
    <t>12 เมษายน 2566</t>
  </si>
  <si>
    <t>26 เมษายน 2566</t>
  </si>
  <si>
    <t>24 พฤษภาคม 2566</t>
  </si>
  <si>
    <t>10 พฤศจิกายน 2566</t>
  </si>
  <si>
    <t>รายการขาดทุนสุทธิจากการวัดมูลค่าเงินลงทุน</t>
  </si>
  <si>
    <t>รวมรายการขาดทุนสุทธิจากเงินลงทุน</t>
  </si>
  <si>
    <t>รายการขาดทุนสุทธิจากเงินลงทุน</t>
  </si>
  <si>
    <t>การลดลงในสินทรัพย์สุทธิในระหว่างปี</t>
  </si>
  <si>
    <t xml:space="preserve">   ค่าใช้จ่ายค้างจ่ายเพิ่มขึ้น (ลดลง)</t>
  </si>
  <si>
    <t>ธนาคารแห่งประเทศไทย รุ่นที่ 2/2ปี/2563</t>
  </si>
  <si>
    <t xml:space="preserve">   (ราคาทุน: 16,720 ล้านบาท (2564: 17,641 ล้านบาท))</t>
  </si>
  <si>
    <t>เงินฝากธนาคารเพิ่มขึ้นสุทธิ</t>
  </si>
  <si>
    <t>รายการปรับกระทบการเพิ่มขึ้น (ลดลง) ในสินทรัพย์สุทธิจากการดำเนินงาน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</si>
</sst>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[$-F800]dddd\,\ mmmm\ dd\,\ yyyy"/>
    <numFmt numFmtId="171" formatCode="0.000000%"/>
    <numFmt numFmtId="172" formatCode="_(* #,##0.000_);_(* \(#,##0.000\);_(* &quot;-&quot;??_);_(@_)"/>
    <numFmt numFmtId="173" formatCode="#,##0.000_);\(#,##0.000\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rgb="FF00B0F0"/>
      <name val="Angsana New"/>
      <family val="1"/>
    </font>
    <font>
      <i/>
      <u/>
      <sz val="16"/>
      <name val="Angsana New"/>
      <family val="1"/>
    </font>
    <font>
      <sz val="10"/>
      <name val="Arial"/>
      <family val="2"/>
    </font>
    <font>
      <sz val="16"/>
      <color theme="1"/>
      <name val="Microsoft Sans Serif"/>
      <family val="2"/>
    </font>
    <font>
      <sz val="16"/>
      <color rgb="FF545454"/>
      <name val="Arial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  <xf numFmtId="9" fontId="13" fillId="0" borderId="0" applyFont="0" applyFill="0" applyBorder="0" applyAlignment="0" applyProtection="0"/>
  </cellStyleXfs>
  <cellXfs count="144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7" fontId="10" fillId="0" borderId="0" xfId="0" applyNumberFormat="1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1" fillId="0" borderId="0" xfId="0" applyNumberFormat="1" applyFont="1" applyFill="1" applyAlignment="1">
      <alignment vertical="top"/>
    </xf>
    <xf numFmtId="168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vertical="top"/>
    </xf>
    <xf numFmtId="167" fontId="5" fillId="0" borderId="0" xfId="1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43" fontId="5" fillId="0" borderId="0" xfId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164" fontId="11" fillId="0" borderId="0" xfId="0" applyNumberFormat="1" applyFont="1" applyFill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37" fontId="12" fillId="0" borderId="0" xfId="0" applyNumberFormat="1" applyFont="1" applyFill="1" applyBorder="1" applyAlignment="1">
      <alignment horizontal="center" vertical="center"/>
    </xf>
    <xf numFmtId="37" fontId="7" fillId="0" borderId="0" xfId="0" quotePrefix="1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Continuous" vertical="center"/>
    </xf>
    <xf numFmtId="43" fontId="5" fillId="0" borderId="2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41" fontId="5" fillId="0" borderId="2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Alignment="1">
      <alignment horizontal="centerContinuous" vertical="center"/>
    </xf>
    <xf numFmtId="43" fontId="5" fillId="0" borderId="2" xfId="1" applyNumberFormat="1" applyFont="1" applyFill="1" applyBorder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170" fontId="5" fillId="0" borderId="0" xfId="3" applyNumberFormat="1" applyFont="1" applyFill="1" applyAlignment="1">
      <alignment horizontal="center" vertical="center"/>
    </xf>
    <xf numFmtId="41" fontId="10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9" fontId="10" fillId="0" borderId="0" xfId="3" applyNumberFormat="1" applyFont="1" applyFill="1" applyAlignment="1">
      <alignment horizontal="center" vertical="center"/>
    </xf>
    <xf numFmtId="37" fontId="5" fillId="0" borderId="0" xfId="5" applyNumberFormat="1" applyFont="1" applyFill="1" applyAlignment="1">
      <alignment vertical="center"/>
    </xf>
    <xf numFmtId="41" fontId="5" fillId="0" borderId="1" xfId="3" applyNumberFormat="1" applyFont="1" applyFill="1" applyBorder="1" applyAlignment="1">
      <alignment vertical="center"/>
    </xf>
    <xf numFmtId="41" fontId="5" fillId="0" borderId="0" xfId="3" applyNumberFormat="1" applyFont="1" applyFill="1" applyAlignment="1">
      <alignment vertical="center"/>
    </xf>
    <xf numFmtId="169" fontId="5" fillId="0" borderId="1" xfId="3" applyNumberFormat="1" applyFont="1" applyFill="1" applyBorder="1" applyAlignment="1">
      <alignment vertical="center"/>
    </xf>
    <xf numFmtId="41" fontId="5" fillId="0" borderId="4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171" fontId="5" fillId="0" borderId="0" xfId="7" applyNumberFormat="1" applyFont="1" applyFill="1" applyAlignment="1">
      <alignment vertical="center"/>
    </xf>
    <xf numFmtId="170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5" fillId="0" borderId="0" xfId="3" applyFont="1" applyAlignment="1">
      <alignment vertical="center"/>
    </xf>
    <xf numFmtId="37" fontId="4" fillId="0" borderId="0" xfId="3" applyNumberFormat="1" applyFont="1" applyAlignment="1">
      <alignment vertical="center"/>
    </xf>
    <xf numFmtId="172" fontId="4" fillId="0" borderId="0" xfId="1" applyNumberFormat="1" applyFont="1" applyFill="1" applyBorder="1" applyAlignment="1">
      <alignment vertical="center"/>
    </xf>
    <xf numFmtId="41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166" fontId="10" fillId="0" borderId="0" xfId="1" applyNumberFormat="1" applyFont="1"/>
    <xf numFmtId="0" fontId="5" fillId="0" borderId="0" xfId="3" applyFont="1" applyAlignment="1">
      <alignment horizontal="centerContinuous" vertical="center"/>
    </xf>
    <xf numFmtId="169" fontId="10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170" fontId="5" fillId="0" borderId="0" xfId="3" applyNumberFormat="1" applyFont="1" applyAlignment="1">
      <alignment horizontal="center" vertical="center"/>
    </xf>
    <xf numFmtId="0" fontId="4" fillId="0" borderId="0" xfId="3" applyFont="1" applyAlignment="1">
      <alignment vertical="center"/>
    </xf>
    <xf numFmtId="169" fontId="5" fillId="0" borderId="4" xfId="3" applyNumberFormat="1" applyFont="1" applyFill="1" applyBorder="1" applyAlignment="1">
      <alignment vertical="center"/>
    </xf>
    <xf numFmtId="173" fontId="5" fillId="0" borderId="0" xfId="0" applyNumberFormat="1" applyFont="1" applyFill="1" applyAlignment="1">
      <alignment vertical="top"/>
    </xf>
    <xf numFmtId="0" fontId="4" fillId="0" borderId="0" xfId="3" applyFont="1" applyFill="1" applyAlignment="1">
      <alignment horizontal="left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6" quotePrefix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3" fontId="11" fillId="0" borderId="0" xfId="0" applyNumberFormat="1" applyFont="1" applyFill="1" applyAlignment="1">
      <alignment vertical="top"/>
    </xf>
    <xf numFmtId="3" fontId="5" fillId="0" borderId="0" xfId="3" applyNumberFormat="1" applyFont="1" applyFill="1" applyAlignment="1">
      <alignment vertical="center"/>
    </xf>
    <xf numFmtId="43" fontId="5" fillId="0" borderId="0" xfId="3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166" fontId="10" fillId="0" borderId="0" xfId="1" applyNumberFormat="1" applyFont="1" applyFill="1" applyAlignment="1">
      <alignment vertical="center"/>
    </xf>
    <xf numFmtId="0" fontId="16" fillId="0" borderId="0" xfId="3" applyFont="1" applyFill="1" applyAlignment="1">
      <alignment vertical="center"/>
    </xf>
    <xf numFmtId="165" fontId="5" fillId="0" borderId="0" xfId="0" applyNumberFormat="1" applyFont="1" applyFill="1" applyAlignment="1">
      <alignment horizontal="right" vertical="center"/>
    </xf>
    <xf numFmtId="37" fontId="16" fillId="0" borderId="0" xfId="0" applyNumberFormat="1" applyFont="1" applyFill="1" applyAlignment="1">
      <alignment vertical="top"/>
    </xf>
    <xf numFmtId="43" fontId="5" fillId="0" borderId="0" xfId="1" applyFont="1" applyFill="1" applyAlignment="1">
      <alignment horizontal="right" vertical="center"/>
    </xf>
    <xf numFmtId="0" fontId="4" fillId="0" borderId="0" xfId="3" applyFont="1" applyFill="1" applyAlignment="1">
      <alignment horizontal="left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6" quotePrefix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showGridLines="0" tabSelected="1" zoomScaleNormal="100" zoomScaleSheetLayoutView="100" workbookViewId="0">
      <selection activeCell="K23" sqref="K23"/>
    </sheetView>
  </sheetViews>
  <sheetFormatPr defaultColWidth="9.109375" defaultRowHeight="24" customHeight="1" x14ac:dyDescent="0.25"/>
  <cols>
    <col min="1" max="3" width="9.109375" style="37"/>
    <col min="4" max="4" width="10" style="37" customWidth="1"/>
    <col min="5" max="5" width="8.109375" style="37" customWidth="1"/>
    <col min="6" max="6" width="11.5546875" style="37" customWidth="1"/>
    <col min="7" max="7" width="7.5546875" style="38" customWidth="1"/>
    <col min="8" max="8" width="1.44140625" style="37" customWidth="1"/>
    <col min="9" max="9" width="18.44140625" style="46" customWidth="1"/>
    <col min="10" max="10" width="1.44140625" style="37" customWidth="1"/>
    <col min="11" max="11" width="16.5546875" style="46" customWidth="1"/>
    <col min="12" max="12" width="0.44140625" style="40" customWidth="1"/>
    <col min="13" max="13" width="18.109375" style="41" customWidth="1"/>
    <col min="14" max="14" width="22.44140625" style="37" customWidth="1"/>
    <col min="15" max="15" width="9.109375" style="37"/>
    <col min="16" max="16" width="13.5546875" style="37" bestFit="1" customWidth="1"/>
    <col min="17" max="18" width="9.109375" style="37"/>
    <col min="19" max="19" width="11.5546875" style="37" bestFit="1" customWidth="1"/>
    <col min="20" max="20" width="13.88671875" style="37" bestFit="1" customWidth="1"/>
    <col min="21" max="21" width="1.5546875" style="37" customWidth="1"/>
    <col min="22" max="22" width="11.5546875" style="37" bestFit="1" customWidth="1"/>
    <col min="23" max="23" width="12.44140625" style="37" bestFit="1" customWidth="1"/>
    <col min="24" max="24" width="2.44140625" style="37" customWidth="1"/>
    <col min="25" max="25" width="12.44140625" style="37" bestFit="1" customWidth="1"/>
    <col min="26" max="16384" width="9.109375" style="37"/>
  </cols>
  <sheetData>
    <row r="1" spans="1:25" ht="24" customHeight="1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5" ht="24" customHeight="1" x14ac:dyDescent="0.2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5" ht="24" customHeight="1" x14ac:dyDescent="0.25">
      <c r="A3" s="43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25" ht="24" customHeight="1" x14ac:dyDescent="0.25">
      <c r="A4" s="43"/>
      <c r="B4" s="43"/>
      <c r="C4" s="43"/>
      <c r="D4" s="43"/>
      <c r="E4" s="43"/>
      <c r="F4" s="43"/>
      <c r="G4" s="43"/>
      <c r="H4" s="43"/>
      <c r="I4" s="39"/>
      <c r="J4" s="43"/>
      <c r="K4" s="39" t="s">
        <v>21</v>
      </c>
      <c r="L4" s="43"/>
    </row>
    <row r="5" spans="1:25" s="46" customFormat="1" ht="24" customHeight="1" x14ac:dyDescent="0.25">
      <c r="A5" s="44"/>
      <c r="B5" s="45"/>
      <c r="C5" s="44"/>
      <c r="D5" s="44"/>
      <c r="E5" s="45"/>
      <c r="F5" s="45"/>
      <c r="G5" s="71" t="s">
        <v>0</v>
      </c>
      <c r="I5" s="67">
        <v>2565</v>
      </c>
      <c r="J5" s="36"/>
      <c r="K5" s="67">
        <v>2564</v>
      </c>
      <c r="L5" s="47"/>
      <c r="M5" s="48"/>
    </row>
    <row r="6" spans="1:25" s="46" customFormat="1" ht="24" customHeight="1" x14ac:dyDescent="0.25">
      <c r="A6" s="42" t="s">
        <v>1</v>
      </c>
      <c r="M6" s="48"/>
      <c r="S6" s="47"/>
      <c r="T6" s="47"/>
      <c r="U6" s="47"/>
      <c r="V6" s="47"/>
      <c r="W6" s="47"/>
      <c r="X6" s="47"/>
      <c r="Y6" s="47"/>
    </row>
    <row r="7" spans="1:25" s="46" customFormat="1" ht="24" customHeight="1" x14ac:dyDescent="0.25">
      <c r="A7" s="46" t="s">
        <v>65</v>
      </c>
      <c r="G7" s="49"/>
      <c r="M7" s="48"/>
      <c r="S7" s="62"/>
      <c r="T7" s="62"/>
      <c r="U7" s="47"/>
      <c r="V7" s="63"/>
      <c r="W7" s="63"/>
      <c r="X7" s="47"/>
      <c r="Y7" s="47"/>
    </row>
    <row r="8" spans="1:25" s="46" customFormat="1" ht="24" customHeight="1" x14ac:dyDescent="0.25">
      <c r="A8" s="46" t="s">
        <v>156</v>
      </c>
      <c r="G8" s="50">
        <v>7</v>
      </c>
      <c r="H8" s="50"/>
      <c r="I8" s="51">
        <v>18440829932</v>
      </c>
      <c r="J8" s="53"/>
      <c r="K8" s="51">
        <v>19895126998</v>
      </c>
      <c r="M8" s="137"/>
      <c r="S8" s="47"/>
      <c r="T8" s="47"/>
      <c r="U8" s="47"/>
      <c r="V8" s="47"/>
      <c r="W8" s="47"/>
      <c r="X8" s="47"/>
      <c r="Y8" s="47"/>
    </row>
    <row r="9" spans="1:25" s="46" customFormat="1" ht="24" customHeight="1" x14ac:dyDescent="0.25">
      <c r="A9" s="52" t="s">
        <v>43</v>
      </c>
      <c r="E9" s="50"/>
      <c r="G9" s="50">
        <v>8</v>
      </c>
      <c r="H9" s="50"/>
      <c r="I9" s="51">
        <v>19859264</v>
      </c>
      <c r="J9" s="53"/>
      <c r="K9" s="51">
        <v>12836390</v>
      </c>
      <c r="M9" s="48"/>
      <c r="S9" s="47"/>
      <c r="T9" s="47"/>
      <c r="U9" s="47"/>
      <c r="V9" s="47"/>
      <c r="W9" s="47"/>
      <c r="X9" s="47"/>
      <c r="Y9" s="47"/>
    </row>
    <row r="10" spans="1:25" s="46" customFormat="1" ht="24" customHeight="1" x14ac:dyDescent="0.25">
      <c r="A10" s="52" t="s">
        <v>29</v>
      </c>
      <c r="E10" s="50"/>
      <c r="G10" s="50">
        <v>13</v>
      </c>
      <c r="H10" s="50"/>
      <c r="I10" s="51">
        <v>418474353</v>
      </c>
      <c r="J10" s="53"/>
      <c r="K10" s="51">
        <v>332886781</v>
      </c>
      <c r="M10" s="121"/>
      <c r="S10" s="47"/>
      <c r="T10" s="47"/>
      <c r="U10" s="47"/>
      <c r="V10" s="47"/>
      <c r="W10" s="47"/>
      <c r="X10" s="47"/>
      <c r="Y10" s="47"/>
    </row>
    <row r="11" spans="1:25" s="46" customFormat="1" ht="24" customHeight="1" x14ac:dyDescent="0.25">
      <c r="A11" s="52" t="s">
        <v>30</v>
      </c>
      <c r="E11" s="50"/>
      <c r="G11" s="50"/>
      <c r="H11" s="50"/>
      <c r="I11" s="54">
        <v>477991</v>
      </c>
      <c r="J11" s="53"/>
      <c r="K11" s="54">
        <v>1312826</v>
      </c>
      <c r="M11" s="48"/>
      <c r="S11" s="47"/>
      <c r="T11" s="47"/>
      <c r="U11" s="47"/>
      <c r="V11" s="47"/>
      <c r="W11" s="47"/>
      <c r="X11" s="47"/>
      <c r="Y11" s="47"/>
    </row>
    <row r="12" spans="1:25" s="46" customFormat="1" ht="24" customHeight="1" x14ac:dyDescent="0.25">
      <c r="A12" s="42" t="s">
        <v>2</v>
      </c>
      <c r="I12" s="55">
        <f>SUM(I8:I11)</f>
        <v>18879641540</v>
      </c>
      <c r="J12" s="51"/>
      <c r="K12" s="55">
        <f>SUM(K8:K11)</f>
        <v>20242162995</v>
      </c>
      <c r="M12" s="48"/>
      <c r="S12" s="47"/>
      <c r="T12" s="47"/>
      <c r="U12" s="47"/>
      <c r="V12" s="47"/>
      <c r="W12" s="47"/>
      <c r="X12" s="47"/>
      <c r="Y12" s="47"/>
    </row>
    <row r="13" spans="1:25" s="46" customFormat="1" ht="24" customHeight="1" x14ac:dyDescent="0.25">
      <c r="A13" s="42" t="s">
        <v>3</v>
      </c>
      <c r="I13" s="51"/>
      <c r="J13" s="51"/>
      <c r="K13" s="51"/>
      <c r="M13" s="48"/>
      <c r="S13" s="47"/>
      <c r="T13" s="47"/>
      <c r="U13" s="47"/>
      <c r="V13" s="47"/>
      <c r="W13" s="47"/>
      <c r="X13" s="47"/>
      <c r="Y13" s="47"/>
    </row>
    <row r="14" spans="1:25" s="46" customFormat="1" ht="24" customHeight="1" x14ac:dyDescent="0.25">
      <c r="A14" s="46" t="s">
        <v>31</v>
      </c>
      <c r="E14" s="50"/>
      <c r="G14" s="50"/>
      <c r="H14" s="50"/>
      <c r="I14" s="54">
        <v>2047405</v>
      </c>
      <c r="J14" s="53"/>
      <c r="K14" s="54">
        <v>1971732</v>
      </c>
      <c r="M14" s="48"/>
      <c r="S14" s="47"/>
      <c r="T14" s="47"/>
      <c r="U14" s="47"/>
      <c r="V14" s="47"/>
      <c r="W14" s="47"/>
      <c r="X14" s="47"/>
      <c r="Y14" s="47"/>
    </row>
    <row r="15" spans="1:25" s="46" customFormat="1" ht="24" customHeight="1" x14ac:dyDescent="0.25">
      <c r="A15" s="56" t="s">
        <v>4</v>
      </c>
      <c r="E15" s="50"/>
      <c r="I15" s="55">
        <f>SUM(I14)</f>
        <v>2047405</v>
      </c>
      <c r="J15" s="51"/>
      <c r="K15" s="55">
        <f>SUM(K14)</f>
        <v>1971732</v>
      </c>
      <c r="M15" s="48"/>
      <c r="S15" s="47"/>
      <c r="T15" s="47"/>
      <c r="U15" s="47"/>
      <c r="V15" s="47"/>
      <c r="W15" s="47"/>
      <c r="X15" s="47"/>
      <c r="Y15" s="47"/>
    </row>
    <row r="16" spans="1:25" s="46" customFormat="1" ht="24" customHeight="1" thickBot="1" x14ac:dyDescent="0.3">
      <c r="A16" s="43" t="s">
        <v>5</v>
      </c>
      <c r="E16" s="50"/>
      <c r="I16" s="57">
        <f>+I12-I15</f>
        <v>18877594135</v>
      </c>
      <c r="J16" s="51"/>
      <c r="K16" s="57">
        <f>+K12-K15</f>
        <v>20240191263</v>
      </c>
      <c r="M16" s="48"/>
    </row>
    <row r="17" spans="1:13" s="46" customFormat="1" ht="24" customHeight="1" thickTop="1" x14ac:dyDescent="0.25">
      <c r="A17" s="43" t="s">
        <v>5</v>
      </c>
      <c r="I17" s="58"/>
      <c r="K17" s="58"/>
      <c r="M17" s="48"/>
    </row>
    <row r="18" spans="1:13" s="46" customFormat="1" ht="24" customHeight="1" x14ac:dyDescent="0.25">
      <c r="A18" s="46" t="s">
        <v>6</v>
      </c>
      <c r="G18" s="50">
        <v>9</v>
      </c>
      <c r="H18" s="50"/>
      <c r="I18" s="58">
        <v>18686080000</v>
      </c>
      <c r="J18" s="50"/>
      <c r="K18" s="58">
        <v>19995774000</v>
      </c>
      <c r="M18" s="48"/>
    </row>
    <row r="19" spans="1:13" s="46" customFormat="1" ht="24" customHeight="1" x14ac:dyDescent="0.25">
      <c r="A19" s="52" t="s">
        <v>7</v>
      </c>
      <c r="G19" s="50">
        <v>9</v>
      </c>
      <c r="H19" s="50"/>
      <c r="I19" s="55">
        <v>191514135</v>
      </c>
      <c r="J19" s="53"/>
      <c r="K19" s="55">
        <v>244417263</v>
      </c>
      <c r="M19" s="48"/>
    </row>
    <row r="20" spans="1:13" s="46" customFormat="1" ht="24" customHeight="1" thickBot="1" x14ac:dyDescent="0.3">
      <c r="A20" s="42" t="s">
        <v>5</v>
      </c>
      <c r="I20" s="57">
        <f>SUM(I18:I19)</f>
        <v>18877594135</v>
      </c>
      <c r="K20" s="57">
        <f>SUM(K18:K19)</f>
        <v>20240191263</v>
      </c>
      <c r="M20" s="48"/>
    </row>
    <row r="21" spans="1:13" s="46" customFormat="1" ht="24" customHeight="1" thickTop="1" x14ac:dyDescent="0.25">
      <c r="I21" s="65">
        <f>+I20-I16</f>
        <v>0</v>
      </c>
      <c r="J21" s="51"/>
      <c r="K21" s="65">
        <f>+K20-K16</f>
        <v>0</v>
      </c>
      <c r="M21" s="41"/>
    </row>
    <row r="22" spans="1:13" s="46" customFormat="1" ht="24" customHeight="1" x14ac:dyDescent="0.25">
      <c r="A22" s="46" t="s">
        <v>60</v>
      </c>
      <c r="I22" s="136">
        <v>9.0518000000000001</v>
      </c>
      <c r="K22" s="136">
        <v>9.7051999999999996</v>
      </c>
      <c r="M22" s="41"/>
    </row>
    <row r="23" spans="1:13" s="46" customFormat="1" ht="24" customHeight="1" x14ac:dyDescent="0.25">
      <c r="A23" s="46" t="s">
        <v>53</v>
      </c>
      <c r="G23" s="58"/>
      <c r="H23" s="58"/>
      <c r="I23" s="58">
        <v>2085500000</v>
      </c>
      <c r="J23" s="58">
        <v>2085500000</v>
      </c>
      <c r="K23" s="58">
        <v>2085500000</v>
      </c>
      <c r="M23" s="129"/>
    </row>
    <row r="24" spans="1:13" ht="24" customHeight="1" x14ac:dyDescent="0.25">
      <c r="A24" s="46"/>
      <c r="B24" s="46"/>
      <c r="C24" s="46"/>
      <c r="D24" s="46"/>
      <c r="E24" s="46"/>
      <c r="F24" s="46"/>
      <c r="G24" s="58"/>
      <c r="H24" s="59"/>
      <c r="I24" s="47"/>
      <c r="J24" s="59"/>
      <c r="K24" s="47"/>
      <c r="L24" s="58"/>
    </row>
    <row r="25" spans="1:13" ht="24" customHeight="1" x14ac:dyDescent="0.25">
      <c r="A25" s="46" t="s">
        <v>54</v>
      </c>
      <c r="B25" s="46"/>
      <c r="C25" s="46"/>
      <c r="D25" s="46"/>
      <c r="E25" s="46"/>
      <c r="F25" s="46"/>
      <c r="G25" s="46"/>
      <c r="H25" s="60"/>
      <c r="I25" s="47"/>
      <c r="J25" s="60"/>
      <c r="K25" s="47"/>
      <c r="L25" s="46"/>
    </row>
    <row r="26" spans="1:13" ht="24" customHeight="1" x14ac:dyDescent="0.25">
      <c r="A26" s="46"/>
      <c r="B26" s="46"/>
      <c r="C26" s="46"/>
      <c r="D26" s="46"/>
      <c r="E26" s="46"/>
      <c r="F26" s="46"/>
      <c r="G26" s="46"/>
      <c r="H26" s="60"/>
      <c r="I26" s="47"/>
      <c r="J26" s="60"/>
      <c r="K26" s="47"/>
      <c r="L26" s="46"/>
    </row>
    <row r="27" spans="1:13" ht="24" customHeight="1" x14ac:dyDescent="0.25">
      <c r="A27" s="46"/>
      <c r="B27" s="46"/>
      <c r="C27" s="46"/>
      <c r="D27" s="46"/>
      <c r="E27" s="46"/>
      <c r="F27" s="46"/>
      <c r="G27" s="46"/>
      <c r="H27" s="60"/>
      <c r="I27" s="47"/>
      <c r="J27" s="60"/>
      <c r="K27" s="47"/>
      <c r="L27" s="46"/>
    </row>
    <row r="28" spans="1:13" ht="24" customHeight="1" x14ac:dyDescent="0.25">
      <c r="A28" s="46"/>
      <c r="B28" s="46"/>
      <c r="C28" s="46"/>
      <c r="D28" s="46"/>
      <c r="E28" s="46"/>
      <c r="F28" s="46"/>
      <c r="G28" s="46"/>
      <c r="H28" s="46"/>
      <c r="J28" s="46"/>
      <c r="L28" s="46"/>
    </row>
  </sheetData>
  <phoneticPr fontId="2" type="noConversion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7"/>
  <sheetViews>
    <sheetView showGridLines="0" zoomScale="70" zoomScaleNormal="70" zoomScaleSheetLayoutView="93" workbookViewId="0">
      <selection activeCell="K33" sqref="K33"/>
    </sheetView>
  </sheetViews>
  <sheetFormatPr defaultColWidth="9.109375" defaultRowHeight="22.65" customHeight="1" x14ac:dyDescent="0.25"/>
  <cols>
    <col min="1" max="1" width="3.109375" style="73" customWidth="1"/>
    <col min="2" max="2" width="44.5546875" style="73" customWidth="1"/>
    <col min="3" max="3" width="21.44140625" style="73" customWidth="1"/>
    <col min="4" max="4" width="2" style="73" customWidth="1"/>
    <col min="5" max="5" width="16.88671875" style="73" customWidth="1"/>
    <col min="6" max="6" width="1.88671875" style="73" customWidth="1"/>
    <col min="7" max="7" width="17.5546875" style="73" bestFit="1" customWidth="1"/>
    <col min="8" max="8" width="1.88671875" style="73" customWidth="1"/>
    <col min="9" max="9" width="14.5546875" style="66" customWidth="1"/>
    <col min="10" max="10" width="1.5546875" style="77" customWidth="1"/>
    <col min="11" max="11" width="19" style="73" customWidth="1"/>
    <col min="12" max="12" width="1.88671875" style="73" customWidth="1"/>
    <col min="13" max="13" width="17.44140625" style="73" customWidth="1"/>
    <col min="14" max="14" width="1.88671875" style="73" customWidth="1"/>
    <col min="15" max="15" width="14.5546875" style="73" customWidth="1"/>
    <col min="16" max="16" width="0.88671875" style="73" customWidth="1"/>
    <col min="17" max="19" width="9.109375" style="73"/>
    <col min="20" max="20" width="16.44140625" style="73" bestFit="1" customWidth="1"/>
    <col min="21" max="21" width="9.109375" style="73"/>
    <col min="22" max="22" width="10.88671875" style="73" bestFit="1" customWidth="1"/>
    <col min="23" max="23" width="9.109375" style="73"/>
    <col min="24" max="24" width="10.88671875" style="73" bestFit="1" customWidth="1"/>
    <col min="25" max="25" width="9.109375" style="73"/>
    <col min="26" max="26" width="5" style="73" bestFit="1" customWidth="1"/>
    <col min="27" max="16384" width="9.109375" style="73"/>
  </cols>
  <sheetData>
    <row r="1" spans="1:21" ht="22.5" customHeight="1" x14ac:dyDescent="0.25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21" ht="22.65" customHeight="1" x14ac:dyDescent="0.25">
      <c r="A2" s="139" t="s">
        <v>14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21" ht="22.65" customHeight="1" x14ac:dyDescent="0.25">
      <c r="A3" s="139" t="s">
        <v>107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21" ht="22.65" customHeight="1" x14ac:dyDescent="0.25">
      <c r="A4" s="122" t="s">
        <v>44</v>
      </c>
      <c r="B4" s="122"/>
      <c r="C4" s="122"/>
      <c r="D4" s="122"/>
      <c r="E4" s="122"/>
      <c r="F4" s="122"/>
      <c r="G4" s="122"/>
      <c r="H4" s="122"/>
      <c r="I4" s="122"/>
      <c r="J4" s="122"/>
      <c r="L4" s="122"/>
      <c r="N4" s="122"/>
    </row>
    <row r="5" spans="1:21" ht="22.65" customHeight="1" x14ac:dyDescent="0.25">
      <c r="A5" s="122"/>
      <c r="B5" s="122"/>
      <c r="C5" s="122"/>
      <c r="D5" s="122"/>
      <c r="E5" s="141">
        <v>2565</v>
      </c>
      <c r="F5" s="141"/>
      <c r="G5" s="141"/>
      <c r="H5" s="141"/>
      <c r="I5" s="141"/>
      <c r="J5" s="74"/>
      <c r="K5" s="140">
        <v>2564</v>
      </c>
      <c r="L5" s="140"/>
      <c r="M5" s="140"/>
      <c r="N5" s="140"/>
      <c r="O5" s="140"/>
    </row>
    <row r="6" spans="1:21" ht="22.65" customHeight="1" x14ac:dyDescent="0.25">
      <c r="D6" s="75"/>
      <c r="E6" s="76"/>
      <c r="G6" s="77"/>
      <c r="I6" s="78" t="s">
        <v>15</v>
      </c>
      <c r="J6" s="73"/>
      <c r="K6" s="76"/>
      <c r="M6" s="77"/>
      <c r="O6" s="79" t="s">
        <v>15</v>
      </c>
    </row>
    <row r="7" spans="1:21" s="84" customFormat="1" ht="22.65" customHeight="1" x14ac:dyDescent="0.25">
      <c r="A7" s="142" t="s">
        <v>48</v>
      </c>
      <c r="B7" s="142"/>
      <c r="C7" s="142"/>
      <c r="D7" s="80"/>
      <c r="E7" s="81" t="s">
        <v>50</v>
      </c>
      <c r="F7" s="82"/>
      <c r="G7" s="81" t="s">
        <v>16</v>
      </c>
      <c r="H7" s="82"/>
      <c r="I7" s="83" t="s">
        <v>24</v>
      </c>
      <c r="J7" s="82"/>
      <c r="K7" s="81" t="s">
        <v>50</v>
      </c>
      <c r="L7" s="82"/>
      <c r="M7" s="81" t="s">
        <v>16</v>
      </c>
      <c r="N7" s="82"/>
      <c r="O7" s="125" t="s">
        <v>24</v>
      </c>
    </row>
    <row r="8" spans="1:21" ht="22.65" customHeight="1" x14ac:dyDescent="0.25">
      <c r="A8" s="79"/>
      <c r="B8" s="79"/>
      <c r="C8" s="79"/>
      <c r="D8" s="85"/>
      <c r="E8" s="76" t="s">
        <v>55</v>
      </c>
      <c r="F8" s="86"/>
      <c r="G8" s="76" t="s">
        <v>55</v>
      </c>
      <c r="H8" s="86"/>
      <c r="I8" s="78" t="s">
        <v>17</v>
      </c>
      <c r="J8" s="86"/>
      <c r="K8" s="76" t="s">
        <v>55</v>
      </c>
      <c r="L8" s="86"/>
      <c r="M8" s="76" t="s">
        <v>55</v>
      </c>
      <c r="N8" s="86"/>
      <c r="O8" s="79" t="s">
        <v>17</v>
      </c>
    </row>
    <row r="9" spans="1:21" ht="22.65" customHeight="1" x14ac:dyDescent="0.25">
      <c r="A9" s="87" t="s">
        <v>103</v>
      </c>
      <c r="B9" s="79"/>
      <c r="C9" s="79"/>
      <c r="D9" s="85"/>
      <c r="E9" s="76"/>
      <c r="F9" s="86"/>
      <c r="G9" s="76"/>
      <c r="H9" s="86"/>
      <c r="I9" s="78"/>
      <c r="J9" s="86"/>
      <c r="K9" s="76"/>
      <c r="L9" s="86"/>
      <c r="M9" s="76"/>
      <c r="N9" s="86"/>
      <c r="O9" s="79"/>
    </row>
    <row r="10" spans="1:21" ht="22.65" customHeight="1" x14ac:dyDescent="0.25">
      <c r="A10" s="73" t="s">
        <v>45</v>
      </c>
      <c r="B10" s="79"/>
      <c r="C10" s="79"/>
      <c r="D10" s="85"/>
      <c r="E10" s="76"/>
      <c r="F10" s="86"/>
      <c r="G10" s="76"/>
      <c r="H10" s="86"/>
      <c r="I10" s="78"/>
      <c r="J10" s="86"/>
      <c r="K10" s="76"/>
      <c r="L10" s="86"/>
      <c r="M10" s="76"/>
      <c r="N10" s="86"/>
      <c r="O10" s="79"/>
    </row>
    <row r="11" spans="1:21" ht="22.65" customHeight="1" x14ac:dyDescent="0.25">
      <c r="A11" s="79"/>
      <c r="B11" s="88" t="s">
        <v>33</v>
      </c>
      <c r="C11" s="79"/>
      <c r="D11" s="85"/>
      <c r="E11" s="76"/>
      <c r="F11" s="86"/>
      <c r="G11" s="76"/>
      <c r="H11" s="86"/>
      <c r="I11" s="78"/>
      <c r="J11" s="86"/>
      <c r="K11" s="76"/>
      <c r="L11" s="86"/>
      <c r="M11" s="76"/>
      <c r="N11" s="86"/>
      <c r="O11" s="79"/>
    </row>
    <row r="12" spans="1:21" ht="22.65" customHeight="1" x14ac:dyDescent="0.25">
      <c r="A12" s="79"/>
      <c r="B12" s="88" t="s">
        <v>61</v>
      </c>
      <c r="C12" s="79"/>
      <c r="D12" s="85"/>
      <c r="E12" s="76"/>
      <c r="F12" s="86"/>
      <c r="G12" s="76"/>
      <c r="H12" s="86"/>
      <c r="I12" s="78"/>
      <c r="J12" s="86"/>
      <c r="K12" s="76"/>
      <c r="L12" s="86"/>
      <c r="M12" s="76"/>
      <c r="N12" s="86"/>
      <c r="O12" s="79"/>
    </row>
    <row r="13" spans="1:21" ht="22.65" customHeight="1" x14ac:dyDescent="0.25">
      <c r="A13" s="79"/>
      <c r="B13" s="88" t="s">
        <v>52</v>
      </c>
      <c r="C13" s="79"/>
      <c r="D13" s="85"/>
      <c r="E13" s="89">
        <v>15900287636</v>
      </c>
      <c r="F13" s="86"/>
      <c r="G13" s="89">
        <v>17621145591</v>
      </c>
      <c r="H13" s="86"/>
      <c r="I13" s="83">
        <v>95.56</v>
      </c>
      <c r="J13" s="86"/>
      <c r="K13" s="89">
        <v>16716264528</v>
      </c>
      <c r="L13" s="86"/>
      <c r="M13" s="89">
        <v>18970723170</v>
      </c>
      <c r="N13" s="86"/>
      <c r="O13" s="83">
        <v>95.35</v>
      </c>
      <c r="T13" s="66"/>
      <c r="U13" s="131"/>
    </row>
    <row r="14" spans="1:21" ht="22.65" customHeight="1" x14ac:dyDescent="0.25">
      <c r="A14" s="87" t="s">
        <v>34</v>
      </c>
      <c r="B14" s="79"/>
      <c r="C14" s="79"/>
      <c r="D14" s="85"/>
      <c r="E14" s="89">
        <f>SUM(E13)</f>
        <v>15900287636</v>
      </c>
      <c r="F14" s="90"/>
      <c r="G14" s="89">
        <f>SUM(G13)</f>
        <v>17621145591</v>
      </c>
      <c r="H14" s="90"/>
      <c r="I14" s="91">
        <f>SUM(I13)</f>
        <v>95.56</v>
      </c>
      <c r="J14" s="86"/>
      <c r="K14" s="89">
        <f>SUM(K13)</f>
        <v>16716264528</v>
      </c>
      <c r="L14" s="90"/>
      <c r="M14" s="89">
        <f>SUM(M13)</f>
        <v>18970723170</v>
      </c>
      <c r="N14" s="90"/>
      <c r="O14" s="91">
        <f>SUM(O13)</f>
        <v>95.35</v>
      </c>
      <c r="T14" s="66"/>
      <c r="U14" s="131"/>
    </row>
    <row r="15" spans="1:21" ht="22.65" customHeight="1" x14ac:dyDescent="0.25">
      <c r="A15" s="79"/>
      <c r="B15" s="79"/>
      <c r="C15" s="79"/>
      <c r="D15" s="85"/>
      <c r="E15" s="76"/>
      <c r="F15" s="86"/>
      <c r="G15" s="76"/>
      <c r="H15" s="86"/>
      <c r="I15" s="78"/>
      <c r="J15" s="86"/>
      <c r="K15" s="76"/>
      <c r="L15" s="86"/>
      <c r="M15" s="76"/>
      <c r="N15" s="86"/>
      <c r="O15" s="78"/>
      <c r="T15" s="66"/>
      <c r="U15" s="131"/>
    </row>
    <row r="16" spans="1:21" ht="22.65" customHeight="1" x14ac:dyDescent="0.25">
      <c r="A16" s="87" t="s">
        <v>104</v>
      </c>
      <c r="B16" s="79"/>
      <c r="C16" s="79"/>
      <c r="D16" s="85"/>
      <c r="E16" s="92"/>
      <c r="F16" s="86"/>
      <c r="G16" s="76"/>
      <c r="H16" s="86"/>
      <c r="I16" s="78"/>
      <c r="J16" s="86"/>
      <c r="K16" s="92"/>
      <c r="L16" s="86"/>
      <c r="M16" s="76"/>
      <c r="N16" s="86"/>
      <c r="O16" s="78"/>
      <c r="T16" s="66"/>
      <c r="U16" s="131"/>
    </row>
    <row r="17" spans="1:27" ht="22.65" customHeight="1" x14ac:dyDescent="0.25">
      <c r="A17" s="73" t="s">
        <v>110</v>
      </c>
      <c r="B17" s="79"/>
      <c r="C17" s="93" t="s">
        <v>46</v>
      </c>
      <c r="D17" s="85"/>
      <c r="E17" s="92"/>
      <c r="F17" s="86"/>
      <c r="G17" s="76"/>
      <c r="H17" s="86"/>
      <c r="I17" s="78"/>
      <c r="J17" s="86"/>
      <c r="K17" s="92"/>
      <c r="L17" s="86"/>
      <c r="M17" s="76"/>
      <c r="N17" s="86"/>
      <c r="O17" s="78"/>
      <c r="T17" s="66"/>
      <c r="U17" s="131"/>
    </row>
    <row r="18" spans="1:27" ht="22.65" customHeight="1" x14ac:dyDescent="0.25">
      <c r="A18" s="87"/>
      <c r="B18" s="108" t="s">
        <v>109</v>
      </c>
      <c r="C18" s="79" t="s">
        <v>111</v>
      </c>
      <c r="D18" s="85"/>
      <c r="E18" s="95">
        <v>50000000</v>
      </c>
      <c r="F18" s="86"/>
      <c r="G18" s="95">
        <v>50000000</v>
      </c>
      <c r="H18" s="86"/>
      <c r="I18" s="97">
        <v>0.27</v>
      </c>
      <c r="J18" s="86"/>
      <c r="K18" s="95">
        <v>0</v>
      </c>
      <c r="L18" s="95"/>
      <c r="M18" s="95">
        <v>0</v>
      </c>
      <c r="N18" s="95"/>
      <c r="O18" s="95">
        <v>0</v>
      </c>
      <c r="S18" s="135"/>
      <c r="T18" s="66"/>
      <c r="U18" s="131"/>
    </row>
    <row r="19" spans="1:27" ht="22.65" customHeight="1" x14ac:dyDescent="0.25">
      <c r="A19" s="87"/>
      <c r="B19" s="108" t="s">
        <v>109</v>
      </c>
      <c r="C19" s="79" t="s">
        <v>149</v>
      </c>
      <c r="D19" s="85"/>
      <c r="E19" s="95">
        <v>30000000</v>
      </c>
      <c r="F19" s="86"/>
      <c r="G19" s="95">
        <v>30000000</v>
      </c>
      <c r="H19" s="86"/>
      <c r="I19" s="97">
        <v>0.16</v>
      </c>
      <c r="J19" s="86"/>
      <c r="K19" s="95">
        <v>0</v>
      </c>
      <c r="L19" s="95"/>
      <c r="M19" s="95">
        <v>0</v>
      </c>
      <c r="N19" s="95"/>
      <c r="O19" s="95">
        <v>0</v>
      </c>
      <c r="S19" s="135"/>
      <c r="T19" s="66"/>
      <c r="U19" s="131"/>
    </row>
    <row r="20" spans="1:27" ht="22.65" customHeight="1" x14ac:dyDescent="0.25">
      <c r="A20" s="73" t="s">
        <v>32</v>
      </c>
      <c r="B20" s="79"/>
      <c r="C20" s="93"/>
      <c r="D20" s="85"/>
      <c r="E20" s="92"/>
      <c r="F20" s="92"/>
      <c r="G20" s="92"/>
      <c r="H20" s="92"/>
      <c r="I20" s="97"/>
      <c r="J20" s="86"/>
      <c r="K20" s="92"/>
      <c r="L20" s="92"/>
      <c r="M20" s="92"/>
      <c r="N20" s="92"/>
      <c r="O20" s="92"/>
      <c r="T20" s="66"/>
      <c r="U20" s="131"/>
    </row>
    <row r="21" spans="1:27" ht="22.65" customHeight="1" x14ac:dyDescent="0.25">
      <c r="A21" s="87"/>
      <c r="B21" s="88" t="s">
        <v>69</v>
      </c>
      <c r="C21" s="94" t="s">
        <v>80</v>
      </c>
      <c r="D21" s="85"/>
      <c r="E21" s="95">
        <v>0</v>
      </c>
      <c r="F21" s="95"/>
      <c r="G21" s="95">
        <v>0</v>
      </c>
      <c r="H21" s="95"/>
      <c r="I21" s="97">
        <v>0</v>
      </c>
      <c r="J21" s="86"/>
      <c r="K21" s="95">
        <v>59984700</v>
      </c>
      <c r="L21" s="95"/>
      <c r="M21" s="95">
        <v>59985168</v>
      </c>
      <c r="N21" s="95"/>
      <c r="O21" s="97">
        <v>0.3</v>
      </c>
      <c r="S21" s="135"/>
      <c r="T21" s="66"/>
      <c r="U21" s="131"/>
      <c r="V21" s="130"/>
      <c r="W21" s="100"/>
      <c r="X21" s="130"/>
      <c r="Y21" s="100"/>
      <c r="AA21" s="131"/>
    </row>
    <row r="22" spans="1:27" ht="22.65" customHeight="1" x14ac:dyDescent="0.25">
      <c r="A22" s="87"/>
      <c r="B22" s="88" t="s">
        <v>70</v>
      </c>
      <c r="C22" s="94" t="s">
        <v>81</v>
      </c>
      <c r="D22" s="85"/>
      <c r="E22" s="95">
        <v>0</v>
      </c>
      <c r="F22" s="95"/>
      <c r="G22" s="95">
        <v>0</v>
      </c>
      <c r="H22" s="95"/>
      <c r="I22" s="97">
        <v>0</v>
      </c>
      <c r="J22" s="86"/>
      <c r="K22" s="95">
        <v>49982768</v>
      </c>
      <c r="L22" s="95"/>
      <c r="M22" s="95">
        <v>49982768</v>
      </c>
      <c r="N22" s="95"/>
      <c r="O22" s="97">
        <v>0.25</v>
      </c>
      <c r="S22" s="135"/>
      <c r="T22" s="66"/>
      <c r="U22" s="131"/>
      <c r="V22" s="130"/>
      <c r="W22" s="100"/>
      <c r="X22" s="130"/>
      <c r="Y22" s="100"/>
      <c r="AA22" s="131"/>
    </row>
    <row r="23" spans="1:27" ht="22.65" customHeight="1" x14ac:dyDescent="0.25">
      <c r="A23" s="87"/>
      <c r="B23" s="88" t="s">
        <v>71</v>
      </c>
      <c r="C23" s="94" t="s">
        <v>82</v>
      </c>
      <c r="D23" s="85"/>
      <c r="E23" s="95">
        <v>0</v>
      </c>
      <c r="F23" s="95"/>
      <c r="G23" s="95">
        <v>0</v>
      </c>
      <c r="H23" s="95"/>
      <c r="I23" s="97">
        <v>0</v>
      </c>
      <c r="J23" s="86"/>
      <c r="K23" s="95">
        <v>29987393</v>
      </c>
      <c r="L23" s="95"/>
      <c r="M23" s="95">
        <v>29986986</v>
      </c>
      <c r="N23" s="95"/>
      <c r="O23" s="97">
        <v>0.15</v>
      </c>
      <c r="S23" s="135"/>
      <c r="T23" s="66"/>
      <c r="U23" s="131"/>
      <c r="V23" s="130"/>
      <c r="W23" s="100"/>
      <c r="X23" s="130"/>
      <c r="Y23" s="100"/>
      <c r="AA23" s="131"/>
    </row>
    <row r="24" spans="1:27" ht="22.65" customHeight="1" x14ac:dyDescent="0.25">
      <c r="A24" s="87"/>
      <c r="B24" s="88" t="s">
        <v>72</v>
      </c>
      <c r="C24" s="94" t="s">
        <v>82</v>
      </c>
      <c r="D24" s="85"/>
      <c r="E24" s="95">
        <v>0</v>
      </c>
      <c r="F24" s="95"/>
      <c r="G24" s="95">
        <v>0</v>
      </c>
      <c r="H24" s="95"/>
      <c r="I24" s="97">
        <v>0</v>
      </c>
      <c r="J24" s="86"/>
      <c r="K24" s="95">
        <v>29986743</v>
      </c>
      <c r="L24" s="95"/>
      <c r="M24" s="95">
        <v>29986851</v>
      </c>
      <c r="N24" s="95"/>
      <c r="O24" s="97">
        <v>0.15</v>
      </c>
      <c r="S24" s="135"/>
      <c r="T24" s="66"/>
      <c r="U24" s="131"/>
      <c r="V24" s="130"/>
      <c r="W24" s="100"/>
      <c r="X24" s="130"/>
      <c r="Y24" s="100"/>
      <c r="AA24" s="131"/>
    </row>
    <row r="25" spans="1:27" ht="22.65" customHeight="1" x14ac:dyDescent="0.25">
      <c r="A25" s="87"/>
      <c r="B25" s="88" t="s">
        <v>73</v>
      </c>
      <c r="C25" s="94" t="s">
        <v>83</v>
      </c>
      <c r="D25" s="85"/>
      <c r="E25" s="95">
        <v>0</v>
      </c>
      <c r="F25" s="95"/>
      <c r="G25" s="95">
        <v>0</v>
      </c>
      <c r="H25" s="95"/>
      <c r="I25" s="97">
        <v>0</v>
      </c>
      <c r="J25" s="86"/>
      <c r="K25" s="95">
        <v>49975081</v>
      </c>
      <c r="L25" s="95"/>
      <c r="M25" s="95">
        <v>49974096</v>
      </c>
      <c r="N25" s="95"/>
      <c r="O25" s="97">
        <v>0.25</v>
      </c>
      <c r="S25" s="135"/>
      <c r="T25" s="66"/>
      <c r="U25" s="131"/>
      <c r="V25" s="130"/>
      <c r="W25" s="100"/>
      <c r="X25" s="130"/>
      <c r="Y25" s="100"/>
      <c r="AA25" s="131"/>
    </row>
    <row r="26" spans="1:27" ht="22.65" customHeight="1" x14ac:dyDescent="0.25">
      <c r="A26" s="87"/>
      <c r="B26" s="88" t="s">
        <v>74</v>
      </c>
      <c r="C26" s="94" t="s">
        <v>84</v>
      </c>
      <c r="D26" s="85"/>
      <c r="E26" s="95">
        <v>0</v>
      </c>
      <c r="F26" s="95"/>
      <c r="G26" s="95">
        <v>0</v>
      </c>
      <c r="H26" s="95"/>
      <c r="I26" s="97">
        <v>0</v>
      </c>
      <c r="J26" s="86"/>
      <c r="K26" s="95">
        <v>49971366</v>
      </c>
      <c r="L26" s="95"/>
      <c r="M26" s="95">
        <v>49970401</v>
      </c>
      <c r="N26" s="95"/>
      <c r="O26" s="97">
        <v>0.25</v>
      </c>
      <c r="S26" s="135"/>
      <c r="T26" s="66"/>
      <c r="U26" s="131"/>
      <c r="V26" s="130"/>
      <c r="W26" s="100"/>
      <c r="X26" s="130"/>
      <c r="Y26" s="100"/>
      <c r="AA26" s="131"/>
    </row>
    <row r="27" spans="1:27" ht="22.65" customHeight="1" x14ac:dyDescent="0.25">
      <c r="A27" s="87"/>
      <c r="B27" s="88" t="s">
        <v>75</v>
      </c>
      <c r="C27" s="94" t="s">
        <v>85</v>
      </c>
      <c r="D27" s="85"/>
      <c r="E27" s="95">
        <v>0</v>
      </c>
      <c r="F27" s="95"/>
      <c r="G27" s="95">
        <v>0</v>
      </c>
      <c r="H27" s="95"/>
      <c r="I27" s="97">
        <v>0</v>
      </c>
      <c r="J27" s="86"/>
      <c r="K27" s="95">
        <v>19974258</v>
      </c>
      <c r="L27" s="95"/>
      <c r="M27" s="95">
        <v>19982131</v>
      </c>
      <c r="N27" s="95"/>
      <c r="O27" s="97">
        <v>0.1</v>
      </c>
      <c r="S27" s="135"/>
      <c r="T27" s="66"/>
      <c r="U27" s="131"/>
      <c r="V27" s="130"/>
      <c r="W27" s="100"/>
      <c r="X27" s="130"/>
      <c r="Y27" s="100"/>
      <c r="AA27" s="131"/>
    </row>
    <row r="28" spans="1:27" ht="22.65" customHeight="1" x14ac:dyDescent="0.25">
      <c r="A28" s="87"/>
      <c r="B28" s="88" t="s">
        <v>155</v>
      </c>
      <c r="C28" s="94" t="s">
        <v>86</v>
      </c>
      <c r="D28" s="85"/>
      <c r="E28" s="95">
        <v>0</v>
      </c>
      <c r="F28" s="95"/>
      <c r="G28" s="95">
        <v>0</v>
      </c>
      <c r="H28" s="95"/>
      <c r="I28" s="97">
        <v>0</v>
      </c>
      <c r="J28" s="86"/>
      <c r="K28" s="95">
        <v>30012541</v>
      </c>
      <c r="L28" s="95"/>
      <c r="M28" s="95">
        <v>30019634</v>
      </c>
      <c r="N28" s="95"/>
      <c r="O28" s="97">
        <v>0.15</v>
      </c>
      <c r="S28" s="135"/>
      <c r="T28" s="66"/>
      <c r="U28" s="131"/>
      <c r="V28" s="130"/>
      <c r="W28" s="100"/>
      <c r="X28" s="130"/>
      <c r="Y28" s="100"/>
      <c r="AA28" s="131"/>
    </row>
    <row r="29" spans="1:27" ht="22.65" customHeight="1" x14ac:dyDescent="0.25">
      <c r="A29" s="87"/>
      <c r="B29" s="88" t="s">
        <v>76</v>
      </c>
      <c r="C29" s="94" t="s">
        <v>87</v>
      </c>
      <c r="D29" s="85"/>
      <c r="E29" s="95">
        <v>0</v>
      </c>
      <c r="F29" s="95"/>
      <c r="G29" s="95">
        <v>0</v>
      </c>
      <c r="H29" s="95"/>
      <c r="I29" s="97">
        <v>0</v>
      </c>
      <c r="J29" s="86"/>
      <c r="K29" s="95">
        <v>9978807</v>
      </c>
      <c r="L29" s="95"/>
      <c r="M29" s="95">
        <v>9985861</v>
      </c>
      <c r="N29" s="95"/>
      <c r="O29" s="97">
        <v>0.05</v>
      </c>
      <c r="S29" s="135"/>
      <c r="T29" s="66"/>
      <c r="U29" s="131"/>
      <c r="V29" s="130"/>
      <c r="W29" s="100"/>
      <c r="X29" s="130"/>
      <c r="Y29" s="100"/>
      <c r="AA29" s="131"/>
    </row>
    <row r="30" spans="1:27" ht="22.5" customHeight="1" x14ac:dyDescent="0.25">
      <c r="A30" s="87"/>
      <c r="B30" s="88" t="s">
        <v>77</v>
      </c>
      <c r="C30" s="94" t="s">
        <v>88</v>
      </c>
      <c r="D30" s="85"/>
      <c r="E30" s="95">
        <v>0</v>
      </c>
      <c r="F30" s="95"/>
      <c r="G30" s="95">
        <v>0</v>
      </c>
      <c r="H30" s="95"/>
      <c r="I30" s="97">
        <v>0</v>
      </c>
      <c r="J30" s="86"/>
      <c r="K30" s="95">
        <v>325155774</v>
      </c>
      <c r="L30" s="95"/>
      <c r="M30" s="95">
        <v>325167761</v>
      </c>
      <c r="N30" s="95"/>
      <c r="O30" s="97">
        <v>1.65</v>
      </c>
      <c r="S30" s="135"/>
      <c r="T30" s="66"/>
      <c r="U30" s="131"/>
      <c r="V30" s="130"/>
      <c r="W30" s="100"/>
      <c r="X30" s="130"/>
      <c r="Y30" s="100"/>
      <c r="AA30" s="131"/>
    </row>
    <row r="31" spans="1:27" ht="22.65" customHeight="1" x14ac:dyDescent="0.25">
      <c r="A31" s="87"/>
      <c r="B31" s="88" t="s">
        <v>78</v>
      </c>
      <c r="C31" s="94" t="s">
        <v>89</v>
      </c>
      <c r="D31" s="85"/>
      <c r="E31" s="95">
        <v>0</v>
      </c>
      <c r="F31" s="95"/>
      <c r="G31" s="95">
        <v>0</v>
      </c>
      <c r="H31" s="95"/>
      <c r="I31" s="97">
        <v>0</v>
      </c>
      <c r="J31" s="86"/>
      <c r="K31" s="95">
        <v>59824392</v>
      </c>
      <c r="L31" s="95"/>
      <c r="M31" s="95">
        <v>59823163</v>
      </c>
      <c r="N31" s="95"/>
      <c r="O31" s="97">
        <v>0.3</v>
      </c>
      <c r="S31" s="135"/>
      <c r="T31" s="66"/>
      <c r="U31" s="131"/>
      <c r="V31" s="130"/>
      <c r="W31" s="100"/>
      <c r="X31" s="130"/>
      <c r="Y31" s="100"/>
      <c r="AA31" s="131"/>
    </row>
    <row r="32" spans="1:27" ht="22.65" customHeight="1" x14ac:dyDescent="0.25">
      <c r="A32" s="87"/>
      <c r="B32" s="88" t="s">
        <v>101</v>
      </c>
      <c r="C32" s="94" t="s">
        <v>90</v>
      </c>
      <c r="D32" s="85"/>
      <c r="E32" s="95">
        <v>0</v>
      </c>
      <c r="F32" s="95"/>
      <c r="G32" s="95">
        <v>0</v>
      </c>
      <c r="H32" s="95"/>
      <c r="I32" s="97">
        <v>0</v>
      </c>
      <c r="J32" s="86"/>
      <c r="K32" s="95">
        <v>9965500</v>
      </c>
      <c r="L32" s="95"/>
      <c r="M32" s="95">
        <v>9966552</v>
      </c>
      <c r="N32" s="95"/>
      <c r="O32" s="97">
        <v>0.05</v>
      </c>
      <c r="S32" s="135"/>
      <c r="T32" s="66"/>
      <c r="U32" s="131"/>
      <c r="V32" s="130"/>
      <c r="W32" s="100"/>
      <c r="X32" s="130"/>
      <c r="Y32" s="100"/>
      <c r="AA32" s="131"/>
    </row>
    <row r="33" spans="1:27" ht="22.65" customHeight="1" x14ac:dyDescent="0.25">
      <c r="A33" s="87"/>
      <c r="B33" s="88" t="s">
        <v>79</v>
      </c>
      <c r="C33" s="94" t="s">
        <v>91</v>
      </c>
      <c r="D33" s="85"/>
      <c r="E33" s="95">
        <v>0</v>
      </c>
      <c r="F33" s="95"/>
      <c r="G33" s="95">
        <v>0</v>
      </c>
      <c r="H33" s="95"/>
      <c r="I33" s="97">
        <v>0</v>
      </c>
      <c r="J33" s="86"/>
      <c r="K33" s="95">
        <v>59734582</v>
      </c>
      <c r="L33" s="95"/>
      <c r="M33" s="95">
        <v>59796969</v>
      </c>
      <c r="N33" s="95"/>
      <c r="O33" s="97">
        <v>0.3</v>
      </c>
      <c r="S33" s="135"/>
      <c r="T33" s="66"/>
      <c r="U33" s="131"/>
      <c r="V33" s="130"/>
      <c r="W33" s="100"/>
      <c r="X33" s="130"/>
      <c r="Y33" s="100"/>
      <c r="AA33" s="131"/>
    </row>
    <row r="34" spans="1:27" ht="22.65" customHeight="1" x14ac:dyDescent="0.25">
      <c r="T34" s="66"/>
      <c r="U34" s="131"/>
    </row>
    <row r="35" spans="1:27" ht="22.65" customHeight="1" x14ac:dyDescent="0.25">
      <c r="A35" s="98" t="s">
        <v>54</v>
      </c>
      <c r="B35" s="88"/>
      <c r="C35" s="94"/>
      <c r="D35" s="85"/>
      <c r="E35" s="95"/>
      <c r="F35" s="95"/>
      <c r="G35" s="95"/>
      <c r="H35" s="95"/>
      <c r="I35" s="97"/>
      <c r="J35" s="86"/>
      <c r="K35" s="95"/>
      <c r="L35" s="95"/>
      <c r="M35" s="95"/>
      <c r="N35" s="95"/>
      <c r="O35" s="95"/>
      <c r="T35" s="66"/>
      <c r="U35" s="131"/>
    </row>
    <row r="36" spans="1:27" ht="22.5" customHeight="1" x14ac:dyDescent="0.25">
      <c r="A36" s="139" t="s">
        <v>42</v>
      </c>
      <c r="B36" s="139"/>
      <c r="C36" s="139"/>
      <c r="D36" s="139"/>
      <c r="E36" s="139"/>
      <c r="F36" s="139"/>
      <c r="G36" s="139"/>
      <c r="H36" s="139"/>
      <c r="I36" s="139"/>
      <c r="J36" s="139"/>
      <c r="T36" s="66"/>
      <c r="U36" s="131"/>
    </row>
    <row r="37" spans="1:27" ht="22.65" customHeight="1" x14ac:dyDescent="0.25">
      <c r="A37" s="139" t="s">
        <v>100</v>
      </c>
      <c r="B37" s="139"/>
      <c r="C37" s="139"/>
      <c r="D37" s="139"/>
      <c r="E37" s="139"/>
      <c r="F37" s="139"/>
      <c r="G37" s="139"/>
      <c r="H37" s="139"/>
      <c r="I37" s="139"/>
      <c r="J37" s="139"/>
      <c r="T37" s="66"/>
      <c r="U37" s="131"/>
    </row>
    <row r="38" spans="1:27" ht="22.65" customHeight="1" x14ac:dyDescent="0.25">
      <c r="A38" s="139" t="s">
        <v>107</v>
      </c>
      <c r="B38" s="139"/>
      <c r="C38" s="139"/>
      <c r="D38" s="139"/>
      <c r="E38" s="139"/>
      <c r="F38" s="139"/>
      <c r="G38" s="139"/>
      <c r="H38" s="139"/>
      <c r="I38" s="139"/>
      <c r="J38" s="139"/>
      <c r="T38" s="66"/>
      <c r="U38" s="131"/>
    </row>
    <row r="39" spans="1:27" ht="22.5" customHeight="1" x14ac:dyDescent="0.25">
      <c r="A39" s="122" t="s">
        <v>44</v>
      </c>
      <c r="B39" s="122"/>
      <c r="C39" s="122"/>
      <c r="D39" s="122"/>
      <c r="E39" s="122"/>
      <c r="F39" s="122"/>
      <c r="G39" s="122"/>
      <c r="H39" s="122"/>
      <c r="I39" s="122"/>
      <c r="J39" s="122"/>
      <c r="L39" s="122"/>
      <c r="N39" s="122"/>
      <c r="T39" s="66"/>
      <c r="U39" s="131"/>
    </row>
    <row r="40" spans="1:27" ht="22.65" customHeight="1" x14ac:dyDescent="0.25">
      <c r="A40" s="122"/>
      <c r="B40" s="122"/>
      <c r="C40" s="122"/>
      <c r="D40" s="122"/>
      <c r="E40" s="124"/>
      <c r="F40" s="123"/>
      <c r="G40" s="123">
        <v>2565</v>
      </c>
      <c r="H40" s="123"/>
      <c r="I40" s="123"/>
      <c r="J40" s="74"/>
      <c r="K40" s="123"/>
      <c r="L40" s="123"/>
      <c r="M40" s="123">
        <v>2564</v>
      </c>
      <c r="N40" s="123"/>
      <c r="O40" s="123"/>
      <c r="T40" s="66"/>
      <c r="U40" s="131"/>
    </row>
    <row r="41" spans="1:27" ht="22.65" customHeight="1" x14ac:dyDescent="0.25">
      <c r="D41" s="75"/>
      <c r="E41" s="76"/>
      <c r="G41" s="77"/>
      <c r="I41" s="78" t="s">
        <v>15</v>
      </c>
      <c r="J41" s="73"/>
      <c r="K41" s="76"/>
      <c r="M41" s="77"/>
      <c r="O41" s="79" t="s">
        <v>15</v>
      </c>
      <c r="T41" s="66"/>
      <c r="U41" s="131"/>
    </row>
    <row r="42" spans="1:27" s="84" customFormat="1" ht="22.65" customHeight="1" x14ac:dyDescent="0.25">
      <c r="A42" s="142" t="s">
        <v>48</v>
      </c>
      <c r="B42" s="142"/>
      <c r="C42" s="142"/>
      <c r="D42" s="80"/>
      <c r="E42" s="81" t="s">
        <v>50</v>
      </c>
      <c r="F42" s="82"/>
      <c r="G42" s="81" t="s">
        <v>16</v>
      </c>
      <c r="H42" s="82"/>
      <c r="I42" s="83" t="s">
        <v>24</v>
      </c>
      <c r="J42" s="82"/>
      <c r="K42" s="81" t="s">
        <v>50</v>
      </c>
      <c r="L42" s="82"/>
      <c r="M42" s="81" t="s">
        <v>16</v>
      </c>
      <c r="N42" s="82"/>
      <c r="O42" s="125" t="s">
        <v>24</v>
      </c>
      <c r="T42" s="66"/>
      <c r="U42" s="131"/>
    </row>
    <row r="43" spans="1:27" ht="22.65" customHeight="1" x14ac:dyDescent="0.25">
      <c r="A43" s="79"/>
      <c r="B43" s="79"/>
      <c r="C43" s="79"/>
      <c r="D43" s="85"/>
      <c r="E43" s="76" t="s">
        <v>55</v>
      </c>
      <c r="F43" s="86"/>
      <c r="G43" s="76" t="s">
        <v>55</v>
      </c>
      <c r="H43" s="86"/>
      <c r="I43" s="78" t="s">
        <v>17</v>
      </c>
      <c r="J43" s="86"/>
      <c r="K43" s="76" t="s">
        <v>55</v>
      </c>
      <c r="L43" s="86"/>
      <c r="M43" s="76" t="s">
        <v>55</v>
      </c>
      <c r="N43" s="86"/>
      <c r="O43" s="79" t="s">
        <v>17</v>
      </c>
      <c r="T43" s="66"/>
      <c r="U43" s="131"/>
    </row>
    <row r="44" spans="1:27" ht="22.65" customHeight="1" x14ac:dyDescent="0.25">
      <c r="A44" s="87"/>
      <c r="B44" s="88" t="s">
        <v>114</v>
      </c>
      <c r="C44" s="94" t="s">
        <v>115</v>
      </c>
      <c r="D44" s="85"/>
      <c r="E44" s="95">
        <v>19991275</v>
      </c>
      <c r="F44" s="95"/>
      <c r="G44" s="95">
        <v>19990212</v>
      </c>
      <c r="H44" s="95"/>
      <c r="I44" s="97">
        <v>0.11</v>
      </c>
      <c r="J44" s="86"/>
      <c r="K44" s="95">
        <v>0</v>
      </c>
      <c r="L44" s="95"/>
      <c r="M44" s="95">
        <v>0</v>
      </c>
      <c r="N44" s="95"/>
      <c r="O44" s="97">
        <v>0</v>
      </c>
      <c r="T44" s="66"/>
      <c r="U44" s="131"/>
    </row>
    <row r="45" spans="1:27" ht="22.65" customHeight="1" x14ac:dyDescent="0.25">
      <c r="A45" s="87"/>
      <c r="B45" s="88" t="s">
        <v>117</v>
      </c>
      <c r="C45" s="94" t="s">
        <v>116</v>
      </c>
      <c r="D45" s="85"/>
      <c r="E45" s="95">
        <v>14989969</v>
      </c>
      <c r="F45" s="95"/>
      <c r="G45" s="95">
        <v>14990041</v>
      </c>
      <c r="H45" s="95"/>
      <c r="I45" s="97">
        <v>0.08</v>
      </c>
      <c r="J45" s="86"/>
      <c r="K45" s="95">
        <v>0</v>
      </c>
      <c r="L45" s="95"/>
      <c r="M45" s="95">
        <v>0</v>
      </c>
      <c r="N45" s="95"/>
      <c r="O45" s="97">
        <v>0</v>
      </c>
      <c r="T45" s="66"/>
      <c r="U45" s="131"/>
    </row>
    <row r="46" spans="1:27" ht="22.65" customHeight="1" x14ac:dyDescent="0.25">
      <c r="A46" s="87"/>
      <c r="B46" s="88" t="s">
        <v>118</v>
      </c>
      <c r="C46" s="94" t="s">
        <v>119</v>
      </c>
      <c r="D46" s="85"/>
      <c r="E46" s="95">
        <v>29986321</v>
      </c>
      <c r="F46" s="95"/>
      <c r="G46" s="95">
        <v>29973141</v>
      </c>
      <c r="H46" s="95"/>
      <c r="I46" s="97">
        <v>0.16</v>
      </c>
      <c r="J46" s="86"/>
      <c r="K46" s="95">
        <v>0</v>
      </c>
      <c r="L46" s="95"/>
      <c r="M46" s="95">
        <v>0</v>
      </c>
      <c r="N46" s="95"/>
      <c r="O46" s="97">
        <v>0</v>
      </c>
      <c r="T46" s="66"/>
      <c r="U46" s="131"/>
    </row>
    <row r="47" spans="1:27" ht="22.65" customHeight="1" x14ac:dyDescent="0.25">
      <c r="A47" s="87"/>
      <c r="B47" s="88" t="s">
        <v>120</v>
      </c>
      <c r="C47" s="94" t="s">
        <v>119</v>
      </c>
      <c r="D47" s="85"/>
      <c r="E47" s="95">
        <v>49954015</v>
      </c>
      <c r="F47" s="95"/>
      <c r="G47" s="112">
        <v>49954234</v>
      </c>
      <c r="H47" s="95"/>
      <c r="I47" s="97">
        <v>0.27</v>
      </c>
      <c r="J47" s="86"/>
      <c r="K47" s="95">
        <v>0</v>
      </c>
      <c r="L47" s="95"/>
      <c r="M47" s="95">
        <v>0</v>
      </c>
      <c r="N47" s="95"/>
      <c r="O47" s="97">
        <v>0</v>
      </c>
      <c r="T47" s="66"/>
      <c r="U47" s="131"/>
    </row>
    <row r="48" spans="1:27" ht="22.65" customHeight="1" x14ac:dyDescent="0.25">
      <c r="A48" s="87"/>
      <c r="B48" s="88" t="s">
        <v>121</v>
      </c>
      <c r="C48" s="94" t="s">
        <v>122</v>
      </c>
      <c r="D48" s="85"/>
      <c r="E48" s="95">
        <v>289713747</v>
      </c>
      <c r="F48" s="95"/>
      <c r="G48" s="95">
        <v>289715206</v>
      </c>
      <c r="H48" s="95"/>
      <c r="I48" s="97">
        <v>1.57</v>
      </c>
      <c r="J48" s="86"/>
      <c r="K48" s="95">
        <v>0</v>
      </c>
      <c r="L48" s="95"/>
      <c r="M48" s="95">
        <v>0</v>
      </c>
      <c r="N48" s="95"/>
      <c r="O48" s="97">
        <v>0</v>
      </c>
      <c r="T48" s="66"/>
      <c r="U48" s="131"/>
    </row>
    <row r="49" spans="1:27" ht="22.65" customHeight="1" x14ac:dyDescent="0.25">
      <c r="A49" s="87"/>
      <c r="B49" s="88" t="s">
        <v>123</v>
      </c>
      <c r="C49" s="94" t="s">
        <v>124</v>
      </c>
      <c r="D49" s="85"/>
      <c r="E49" s="95">
        <v>29956936</v>
      </c>
      <c r="F49" s="95"/>
      <c r="G49" s="95">
        <v>29957153</v>
      </c>
      <c r="H49" s="95"/>
      <c r="I49" s="97">
        <v>0.16</v>
      </c>
      <c r="J49" s="86"/>
      <c r="K49" s="95">
        <v>0</v>
      </c>
      <c r="L49" s="95"/>
      <c r="M49" s="95">
        <v>0</v>
      </c>
      <c r="N49" s="95"/>
      <c r="O49" s="97">
        <v>0</v>
      </c>
      <c r="T49" s="66"/>
      <c r="U49" s="131"/>
    </row>
    <row r="50" spans="1:27" ht="22.65" customHeight="1" x14ac:dyDescent="0.25">
      <c r="A50" s="87"/>
      <c r="B50" s="113" t="s">
        <v>127</v>
      </c>
      <c r="C50" s="94" t="s">
        <v>134</v>
      </c>
      <c r="D50" s="85"/>
      <c r="E50" s="95">
        <v>15972343</v>
      </c>
      <c r="F50" s="95"/>
      <c r="G50" s="95">
        <v>15970859</v>
      </c>
      <c r="H50" s="95"/>
      <c r="I50" s="97">
        <v>0.09</v>
      </c>
      <c r="J50" s="86"/>
      <c r="K50" s="95">
        <v>0</v>
      </c>
      <c r="L50" s="95"/>
      <c r="M50" s="95">
        <v>0</v>
      </c>
      <c r="N50" s="95"/>
      <c r="O50" s="97">
        <v>0</v>
      </c>
      <c r="T50" s="66"/>
      <c r="U50" s="131"/>
    </row>
    <row r="51" spans="1:27" ht="22.65" customHeight="1" x14ac:dyDescent="0.25">
      <c r="A51" s="87"/>
      <c r="B51" s="113" t="s">
        <v>131</v>
      </c>
      <c r="C51" s="94" t="s">
        <v>135</v>
      </c>
      <c r="D51" s="85"/>
      <c r="E51" s="95">
        <v>20021302</v>
      </c>
      <c r="F51" s="95"/>
      <c r="G51" s="95">
        <v>20001522</v>
      </c>
      <c r="H51" s="95"/>
      <c r="I51" s="97">
        <v>0.11</v>
      </c>
      <c r="J51" s="86"/>
      <c r="K51" s="95">
        <v>0</v>
      </c>
      <c r="L51" s="95"/>
      <c r="M51" s="95">
        <v>0</v>
      </c>
      <c r="N51" s="95"/>
      <c r="O51" s="97">
        <v>0</v>
      </c>
      <c r="T51" s="66"/>
      <c r="U51" s="131"/>
    </row>
    <row r="52" spans="1:27" ht="22.65" customHeight="1" x14ac:dyDescent="0.25">
      <c r="A52" s="87"/>
      <c r="B52" s="113" t="s">
        <v>132</v>
      </c>
      <c r="C52" s="94" t="s">
        <v>136</v>
      </c>
      <c r="D52" s="85"/>
      <c r="E52" s="95">
        <v>10057301</v>
      </c>
      <c r="F52" s="95"/>
      <c r="G52" s="95">
        <v>10002114</v>
      </c>
      <c r="H52" s="95"/>
      <c r="I52" s="97">
        <v>0.05</v>
      </c>
      <c r="J52" s="86"/>
      <c r="K52" s="95">
        <v>0</v>
      </c>
      <c r="L52" s="95"/>
      <c r="M52" s="95">
        <v>0</v>
      </c>
      <c r="N52" s="95"/>
      <c r="O52" s="97">
        <v>0</v>
      </c>
      <c r="T52" s="66"/>
      <c r="U52" s="131"/>
    </row>
    <row r="53" spans="1:27" ht="22.65" customHeight="1" x14ac:dyDescent="0.25">
      <c r="A53" s="87"/>
      <c r="B53" s="113" t="s">
        <v>130</v>
      </c>
      <c r="C53" s="94" t="s">
        <v>137</v>
      </c>
      <c r="D53" s="85"/>
      <c r="E53" s="95">
        <v>29666789</v>
      </c>
      <c r="F53" s="95"/>
      <c r="G53" s="95">
        <v>29711229</v>
      </c>
      <c r="H53" s="95"/>
      <c r="I53" s="97">
        <v>0.16</v>
      </c>
      <c r="J53" s="86"/>
      <c r="K53" s="95">
        <v>0</v>
      </c>
      <c r="L53" s="95"/>
      <c r="M53" s="95">
        <v>0</v>
      </c>
      <c r="N53" s="95"/>
      <c r="O53" s="97">
        <v>0</v>
      </c>
      <c r="T53" s="66"/>
      <c r="U53" s="131"/>
    </row>
    <row r="54" spans="1:27" ht="22.65" customHeight="1" x14ac:dyDescent="0.6">
      <c r="A54" s="87"/>
      <c r="B54" s="113" t="s">
        <v>129</v>
      </c>
      <c r="C54" s="94" t="s">
        <v>138</v>
      </c>
      <c r="D54" s="85"/>
      <c r="E54" s="95">
        <v>9873357</v>
      </c>
      <c r="F54" s="95"/>
      <c r="G54" s="114">
        <v>9891656</v>
      </c>
      <c r="H54" s="95"/>
      <c r="I54" s="97">
        <v>0.05</v>
      </c>
      <c r="J54" s="86"/>
      <c r="K54" s="95">
        <v>0</v>
      </c>
      <c r="L54" s="95"/>
      <c r="M54" s="95">
        <v>0</v>
      </c>
      <c r="N54" s="95"/>
      <c r="O54" s="97">
        <v>0</v>
      </c>
      <c r="T54" s="66"/>
      <c r="U54" s="131"/>
    </row>
    <row r="55" spans="1:27" ht="22.65" customHeight="1" x14ac:dyDescent="0.25">
      <c r="A55" s="87"/>
      <c r="B55" s="113" t="s">
        <v>133</v>
      </c>
      <c r="C55" s="94" t="s">
        <v>139</v>
      </c>
      <c r="D55" s="85"/>
      <c r="E55" s="95">
        <v>35090733</v>
      </c>
      <c r="F55" s="95"/>
      <c r="G55" s="95">
        <v>35008162</v>
      </c>
      <c r="H55" s="95"/>
      <c r="I55" s="97">
        <v>0.19</v>
      </c>
      <c r="J55" s="86"/>
      <c r="K55" s="95">
        <v>0</v>
      </c>
      <c r="L55" s="95"/>
      <c r="M55" s="95">
        <v>0</v>
      </c>
      <c r="N55" s="95"/>
      <c r="O55" s="97">
        <v>0</v>
      </c>
      <c r="T55" s="66"/>
      <c r="U55" s="131"/>
    </row>
    <row r="56" spans="1:27" ht="22.65" customHeight="1" x14ac:dyDescent="0.25">
      <c r="A56" s="87"/>
      <c r="B56" s="88" t="s">
        <v>128</v>
      </c>
      <c r="C56" s="94" t="s">
        <v>140</v>
      </c>
      <c r="D56" s="85"/>
      <c r="E56" s="95">
        <v>9860511</v>
      </c>
      <c r="F56" s="95"/>
      <c r="G56" s="95">
        <v>9872737</v>
      </c>
      <c r="H56" s="95"/>
      <c r="I56" s="97">
        <v>0.05</v>
      </c>
      <c r="J56" s="86"/>
      <c r="K56" s="95">
        <v>0</v>
      </c>
      <c r="L56" s="95"/>
      <c r="M56" s="95">
        <v>0</v>
      </c>
      <c r="N56" s="95"/>
      <c r="O56" s="97">
        <v>0</v>
      </c>
      <c r="T56" s="66"/>
      <c r="U56" s="131"/>
    </row>
    <row r="57" spans="1:27" ht="22.65" customHeight="1" x14ac:dyDescent="0.25">
      <c r="A57" s="73" t="s">
        <v>64</v>
      </c>
      <c r="B57" s="88"/>
      <c r="C57" s="94"/>
      <c r="D57" s="85"/>
      <c r="E57" s="95"/>
      <c r="F57" s="95"/>
      <c r="G57" s="95"/>
      <c r="H57" s="95"/>
      <c r="I57" s="96"/>
      <c r="J57" s="86"/>
      <c r="K57" s="95"/>
      <c r="L57" s="95"/>
      <c r="M57" s="95"/>
      <c r="N57" s="95"/>
      <c r="O57" s="96"/>
      <c r="T57" s="66"/>
      <c r="U57" s="131"/>
    </row>
    <row r="58" spans="1:27" ht="22.65" customHeight="1" x14ac:dyDescent="0.25">
      <c r="A58" s="87"/>
      <c r="B58" s="88" t="s">
        <v>92</v>
      </c>
      <c r="C58" s="94" t="s">
        <v>84</v>
      </c>
      <c r="D58" s="85"/>
      <c r="E58" s="95">
        <v>0</v>
      </c>
      <c r="F58" s="95"/>
      <c r="G58" s="95">
        <v>0</v>
      </c>
      <c r="H58" s="95"/>
      <c r="I58" s="97">
        <v>0</v>
      </c>
      <c r="J58" s="86"/>
      <c r="K58" s="95">
        <v>19988160</v>
      </c>
      <c r="L58" s="95"/>
      <c r="M58" s="95">
        <v>19987775</v>
      </c>
      <c r="N58" s="95"/>
      <c r="O58" s="97">
        <v>0.1</v>
      </c>
      <c r="T58" s="66"/>
      <c r="U58" s="131"/>
      <c r="V58" s="130"/>
      <c r="W58" s="100"/>
      <c r="X58" s="130"/>
      <c r="Y58" s="100"/>
      <c r="AA58" s="100"/>
    </row>
    <row r="59" spans="1:27" ht="22.65" customHeight="1" x14ac:dyDescent="0.25">
      <c r="A59" s="87"/>
      <c r="B59" s="88" t="s">
        <v>93</v>
      </c>
      <c r="C59" s="94" t="s">
        <v>94</v>
      </c>
      <c r="D59" s="85"/>
      <c r="E59" s="95">
        <v>0</v>
      </c>
      <c r="F59" s="95"/>
      <c r="G59" s="95">
        <v>0</v>
      </c>
      <c r="H59" s="95"/>
      <c r="I59" s="97">
        <v>0</v>
      </c>
      <c r="J59" s="86"/>
      <c r="K59" s="95">
        <v>9990116</v>
      </c>
      <c r="L59" s="95"/>
      <c r="M59" s="95">
        <v>9990682</v>
      </c>
      <c r="N59" s="95"/>
      <c r="O59" s="97">
        <v>0.05</v>
      </c>
      <c r="T59" s="66"/>
      <c r="U59" s="131"/>
      <c r="V59" s="130"/>
      <c r="W59" s="100"/>
      <c r="X59" s="130"/>
      <c r="Y59" s="100"/>
      <c r="AA59" s="100"/>
    </row>
    <row r="60" spans="1:27" ht="22.65" customHeight="1" x14ac:dyDescent="0.25">
      <c r="A60" s="87"/>
      <c r="B60" s="88" t="s">
        <v>95</v>
      </c>
      <c r="C60" s="94" t="s">
        <v>96</v>
      </c>
      <c r="D60" s="85"/>
      <c r="E60" s="95">
        <v>0</v>
      </c>
      <c r="F60" s="95"/>
      <c r="G60" s="95">
        <v>0</v>
      </c>
      <c r="H60" s="95"/>
      <c r="I60" s="97">
        <v>0</v>
      </c>
      <c r="J60" s="86"/>
      <c r="K60" s="95">
        <v>49904907</v>
      </c>
      <c r="L60" s="95"/>
      <c r="M60" s="95">
        <v>49913142</v>
      </c>
      <c r="N60" s="95"/>
      <c r="O60" s="97">
        <v>0.25</v>
      </c>
      <c r="T60" s="66"/>
      <c r="U60" s="131"/>
      <c r="V60" s="130"/>
      <c r="W60" s="100"/>
      <c r="X60" s="130"/>
      <c r="Y60" s="100"/>
      <c r="AA60" s="100"/>
    </row>
    <row r="61" spans="1:27" ht="22.65" customHeight="1" x14ac:dyDescent="0.25">
      <c r="A61" s="87"/>
      <c r="B61" s="88" t="s">
        <v>97</v>
      </c>
      <c r="C61" s="94" t="s">
        <v>86</v>
      </c>
      <c r="D61" s="85"/>
      <c r="E61" s="95">
        <v>0</v>
      </c>
      <c r="F61" s="95"/>
      <c r="G61" s="95">
        <v>0</v>
      </c>
      <c r="H61" s="95"/>
      <c r="I61" s="97">
        <v>0</v>
      </c>
      <c r="J61" s="86"/>
      <c r="K61" s="95">
        <v>59888951</v>
      </c>
      <c r="L61" s="95"/>
      <c r="M61" s="95">
        <v>59883888</v>
      </c>
      <c r="N61" s="95"/>
      <c r="O61" s="97">
        <v>0.3</v>
      </c>
      <c r="T61" s="66"/>
      <c r="U61" s="131"/>
      <c r="V61" s="130"/>
      <c r="W61" s="100"/>
      <c r="X61" s="130"/>
      <c r="Y61" s="100"/>
      <c r="AA61" s="100"/>
    </row>
    <row r="62" spans="1:27" s="109" customFormat="1" ht="22.65" customHeight="1" x14ac:dyDescent="0.25">
      <c r="A62" s="119"/>
      <c r="B62" s="88" t="s">
        <v>142</v>
      </c>
      <c r="C62" s="118" t="s">
        <v>143</v>
      </c>
      <c r="D62" s="117"/>
      <c r="E62" s="112">
        <v>99888311</v>
      </c>
      <c r="F62" s="112"/>
      <c r="G62" s="112">
        <v>99884920</v>
      </c>
      <c r="H62" s="112"/>
      <c r="I62" s="116">
        <v>0.55000000000000004</v>
      </c>
      <c r="J62" s="115"/>
      <c r="K62" s="112">
        <v>0</v>
      </c>
      <c r="L62" s="112"/>
      <c r="M62" s="112">
        <v>0</v>
      </c>
      <c r="N62" s="112"/>
      <c r="O62" s="116">
        <v>0</v>
      </c>
      <c r="T62" s="66"/>
      <c r="U62" s="131"/>
    </row>
    <row r="63" spans="1:27" s="109" customFormat="1" ht="22.65" customHeight="1" x14ac:dyDescent="0.25">
      <c r="A63" s="119"/>
      <c r="B63" s="113" t="s">
        <v>144</v>
      </c>
      <c r="C63" s="118" t="s">
        <v>146</v>
      </c>
      <c r="D63" s="117"/>
      <c r="E63" s="112">
        <v>39869817</v>
      </c>
      <c r="F63" s="112"/>
      <c r="G63" s="112">
        <v>39889776</v>
      </c>
      <c r="H63" s="112"/>
      <c r="I63" s="116">
        <v>0.22</v>
      </c>
      <c r="J63" s="115"/>
      <c r="K63" s="112">
        <v>0</v>
      </c>
      <c r="L63" s="112"/>
      <c r="M63" s="112">
        <v>0</v>
      </c>
      <c r="N63" s="112"/>
      <c r="O63" s="116">
        <v>0</v>
      </c>
      <c r="T63" s="66"/>
      <c r="U63" s="131"/>
    </row>
    <row r="64" spans="1:27" s="109" customFormat="1" ht="22.65" customHeight="1" x14ac:dyDescent="0.25">
      <c r="A64" s="119"/>
      <c r="B64" s="113" t="s">
        <v>145</v>
      </c>
      <c r="C64" s="118" t="s">
        <v>147</v>
      </c>
      <c r="D64" s="117"/>
      <c r="E64" s="112">
        <v>19922605</v>
      </c>
      <c r="F64" s="112"/>
      <c r="G64" s="112">
        <v>19935311</v>
      </c>
      <c r="H64" s="112"/>
      <c r="I64" s="116">
        <v>0.11</v>
      </c>
      <c r="J64" s="115"/>
      <c r="K64" s="112">
        <v>0</v>
      </c>
      <c r="L64" s="112"/>
      <c r="M64" s="112">
        <v>0</v>
      </c>
      <c r="N64" s="112"/>
      <c r="O64" s="116">
        <v>0</v>
      </c>
      <c r="T64" s="66"/>
      <c r="U64" s="131"/>
    </row>
    <row r="65" spans="1:21" s="109" customFormat="1" ht="22.65" customHeight="1" x14ac:dyDescent="0.25">
      <c r="A65" s="119"/>
      <c r="B65" s="113" t="s">
        <v>141</v>
      </c>
      <c r="C65" s="118" t="s">
        <v>148</v>
      </c>
      <c r="D65" s="117"/>
      <c r="E65" s="112">
        <v>14927481</v>
      </c>
      <c r="F65" s="112"/>
      <c r="G65" s="112">
        <v>14936068</v>
      </c>
      <c r="H65" s="112"/>
      <c r="I65" s="116">
        <v>0.08</v>
      </c>
      <c r="J65" s="115"/>
      <c r="K65" s="112">
        <v>0</v>
      </c>
      <c r="L65" s="112"/>
      <c r="M65" s="112">
        <v>0</v>
      </c>
      <c r="N65" s="112"/>
      <c r="O65" s="116">
        <v>0</v>
      </c>
      <c r="T65" s="66"/>
      <c r="U65" s="131"/>
    </row>
    <row r="66" spans="1:21" ht="22.65" customHeight="1" x14ac:dyDescent="0.25">
      <c r="A66" s="87" t="s">
        <v>25</v>
      </c>
      <c r="D66" s="75"/>
      <c r="E66" s="99">
        <f>SUM(E18:E33,E44:E65)</f>
        <v>819742813</v>
      </c>
      <c r="F66" s="100"/>
      <c r="G66" s="99">
        <f>SUM(G18:G33,G44:G65)</f>
        <v>819684341</v>
      </c>
      <c r="H66" s="100"/>
      <c r="I66" s="101">
        <f>SUM(I18:I65)</f>
        <v>4.4399999999999995</v>
      </c>
      <c r="J66" s="73"/>
      <c r="K66" s="99">
        <f>SUM(K18:K33,K44:K65)</f>
        <v>924306039</v>
      </c>
      <c r="L66" s="100"/>
      <c r="M66" s="99">
        <f>SUM(M18:M33,M44:M65)</f>
        <v>924403828</v>
      </c>
      <c r="N66" s="100"/>
      <c r="O66" s="101">
        <f>SUM(O18:O65)</f>
        <v>4.6499999999999986</v>
      </c>
      <c r="T66" s="66"/>
      <c r="U66" s="131"/>
    </row>
    <row r="67" spans="1:21" ht="22.65" customHeight="1" thickBot="1" x14ac:dyDescent="0.3">
      <c r="A67" s="87" t="s">
        <v>35</v>
      </c>
      <c r="D67" s="75"/>
      <c r="E67" s="102">
        <f>+E14+E66</f>
        <v>16720030449</v>
      </c>
      <c r="F67" s="100"/>
      <c r="G67" s="102">
        <f>+G14+G66</f>
        <v>18440829932</v>
      </c>
      <c r="H67" s="100"/>
      <c r="I67" s="120">
        <f>+I14+I66</f>
        <v>100</v>
      </c>
      <c r="J67" s="73"/>
      <c r="K67" s="102">
        <f>+K14+K66</f>
        <v>17640570567</v>
      </c>
      <c r="L67" s="100"/>
      <c r="M67" s="102">
        <f>+M14+M66</f>
        <v>19895126998</v>
      </c>
      <c r="N67" s="100"/>
      <c r="O67" s="120">
        <f>+O14+O66</f>
        <v>100</v>
      </c>
      <c r="T67" s="66"/>
      <c r="U67" s="131"/>
    </row>
    <row r="68" spans="1:21" ht="15.75" customHeight="1" thickTop="1" x14ac:dyDescent="0.25">
      <c r="A68" s="87"/>
      <c r="D68" s="75"/>
      <c r="E68" s="103"/>
      <c r="G68" s="104">
        <f>G67-BS!I8</f>
        <v>0</v>
      </c>
      <c r="I68" s="105"/>
      <c r="J68" s="73"/>
      <c r="K68" s="103"/>
      <c r="M68" s="138">
        <f>+M67-BS!K8</f>
        <v>0</v>
      </c>
      <c r="O68" s="105"/>
      <c r="S68" s="135"/>
      <c r="T68" s="135"/>
    </row>
    <row r="69" spans="1:21" s="109" customFormat="1" ht="21.75" customHeight="1" x14ac:dyDescent="0.25">
      <c r="A69" s="109" t="s">
        <v>113</v>
      </c>
      <c r="E69" s="110"/>
      <c r="G69" s="104"/>
      <c r="I69" s="111"/>
      <c r="K69" s="110"/>
      <c r="M69" s="104"/>
      <c r="O69" s="105"/>
    </row>
    <row r="70" spans="1:21" s="109" customFormat="1" ht="21.75" customHeight="1" x14ac:dyDescent="0.25">
      <c r="E70" s="110"/>
      <c r="G70" s="104"/>
      <c r="I70" s="111"/>
      <c r="K70" s="110"/>
      <c r="M70" s="104"/>
      <c r="O70" s="105"/>
    </row>
    <row r="71" spans="1:21" ht="22.65" customHeight="1" x14ac:dyDescent="0.25">
      <c r="A71" s="98" t="s">
        <v>54</v>
      </c>
      <c r="B71" s="77"/>
      <c r="C71" s="77"/>
      <c r="D71" s="77"/>
      <c r="K71" s="106"/>
      <c r="M71" s="106"/>
    </row>
    <row r="72" spans="1:21" ht="22.65" customHeight="1" x14ac:dyDescent="0.25">
      <c r="A72" s="4"/>
      <c r="B72" s="4"/>
      <c r="C72" s="2"/>
      <c r="D72" s="2"/>
      <c r="E72" s="2"/>
      <c r="J72" s="2"/>
      <c r="K72" s="2"/>
    </row>
    <row r="73" spans="1:21" ht="22.65" customHeight="1" x14ac:dyDescent="0.25">
      <c r="A73" s="4"/>
      <c r="B73" s="126"/>
      <c r="C73" s="2"/>
      <c r="D73" s="2"/>
      <c r="E73" s="2"/>
      <c r="J73" s="2"/>
      <c r="K73" s="2"/>
    </row>
    <row r="74" spans="1:21" ht="22.65" customHeight="1" x14ac:dyDescent="0.25">
      <c r="A74" s="4"/>
      <c r="B74" s="127"/>
      <c r="C74" s="2"/>
      <c r="D74" s="2"/>
      <c r="E74" s="2"/>
      <c r="G74" s="107"/>
      <c r="J74" s="2"/>
      <c r="K74" s="2"/>
    </row>
    <row r="75" spans="1:21" ht="22.65" customHeight="1" x14ac:dyDescent="0.25">
      <c r="A75" s="4"/>
      <c r="B75" s="4"/>
      <c r="C75" s="2"/>
      <c r="D75" s="2"/>
      <c r="E75" s="2"/>
      <c r="G75" s="107"/>
      <c r="J75" s="2"/>
      <c r="K75" s="2"/>
    </row>
    <row r="76" spans="1:21" ht="22.65" customHeight="1" x14ac:dyDescent="0.25">
      <c r="A76" s="4"/>
      <c r="B76" s="126"/>
      <c r="C76" s="2"/>
      <c r="D76" s="2"/>
      <c r="E76" s="2"/>
      <c r="G76" s="107"/>
      <c r="J76" s="2"/>
      <c r="K76" s="2"/>
    </row>
    <row r="77" spans="1:21" ht="22.65" customHeight="1" x14ac:dyDescent="0.25">
      <c r="A77" s="4"/>
      <c r="B77" s="4"/>
      <c r="C77" s="2"/>
      <c r="D77" s="2"/>
      <c r="E77" s="2"/>
      <c r="G77" s="107"/>
      <c r="J77" s="2"/>
      <c r="K77" s="2"/>
    </row>
  </sheetData>
  <mergeCells count="10">
    <mergeCell ref="A42:C42"/>
    <mergeCell ref="A36:J36"/>
    <mergeCell ref="A37:J37"/>
    <mergeCell ref="A38:J38"/>
    <mergeCell ref="A7:C7"/>
    <mergeCell ref="A1:J1"/>
    <mergeCell ref="A2:J2"/>
    <mergeCell ref="A3:J3"/>
    <mergeCell ref="K5:O5"/>
    <mergeCell ref="E5:I5"/>
  </mergeCells>
  <pageMargins left="1" right="0.39370078740157483" top="0.73" bottom="0.19685039370078741" header="0.31496062992125984" footer="0.31496062992125984"/>
  <pageSetup paperSize="9" scale="65" orientation="landscape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Normal="100" zoomScaleSheetLayoutView="124" workbookViewId="0">
      <selection activeCell="G14" sqref="G14"/>
    </sheetView>
  </sheetViews>
  <sheetFormatPr defaultColWidth="9.109375" defaultRowHeight="24" customHeight="1" x14ac:dyDescent="0.25"/>
  <cols>
    <col min="1" max="1" width="14.44140625" style="8" customWidth="1"/>
    <col min="2" max="2" width="9.109375" style="8"/>
    <col min="3" max="3" width="12.5546875" style="8" customWidth="1"/>
    <col min="4" max="4" width="10.5546875" style="8" customWidth="1"/>
    <col min="5" max="6" width="4.109375" style="8" customWidth="1"/>
    <col min="7" max="7" width="11.88671875" style="9" customWidth="1"/>
    <col min="8" max="8" width="1.44140625" style="8" customWidth="1"/>
    <col min="9" max="9" width="18.44140625" style="2" customWidth="1"/>
    <col min="10" max="10" width="0.88671875" style="10" customWidth="1"/>
    <col min="11" max="11" width="16.44140625" style="19" customWidth="1"/>
    <col min="12" max="12" width="0.88671875" style="8" customWidth="1"/>
    <col min="13" max="13" width="9.109375" style="8" customWidth="1"/>
    <col min="14" max="14" width="17.44140625" style="8" bestFit="1" customWidth="1"/>
    <col min="15" max="15" width="12" style="8" bestFit="1" customWidth="1"/>
    <col min="16" max="16" width="17.33203125" style="8" bestFit="1" customWidth="1"/>
    <col min="17" max="16384" width="9.109375" style="8"/>
  </cols>
  <sheetData>
    <row r="1" spans="1:16" s="19" customFormat="1" ht="24" customHeight="1" x14ac:dyDescent="0.2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0"/>
      <c r="L1" s="8"/>
      <c r="M1" s="8"/>
      <c r="N1" s="8"/>
    </row>
    <row r="2" spans="1:16" s="19" customFormat="1" ht="24" customHeight="1" x14ac:dyDescent="0.25">
      <c r="A2" s="143" t="s">
        <v>66</v>
      </c>
      <c r="B2" s="143"/>
      <c r="C2" s="143"/>
      <c r="D2" s="143"/>
      <c r="E2" s="143"/>
      <c r="F2" s="143"/>
      <c r="G2" s="143"/>
      <c r="H2" s="143"/>
      <c r="I2" s="143"/>
      <c r="J2" s="10"/>
      <c r="L2" s="8"/>
      <c r="M2" s="8"/>
      <c r="N2" s="8"/>
    </row>
    <row r="3" spans="1:16" s="19" customFormat="1" ht="24" customHeight="1" x14ac:dyDescent="0.25">
      <c r="A3" s="72" t="s">
        <v>108</v>
      </c>
      <c r="B3" s="11"/>
      <c r="C3" s="11"/>
      <c r="D3" s="11"/>
      <c r="E3" s="11"/>
      <c r="F3" s="11"/>
      <c r="G3" s="3"/>
      <c r="H3" s="11"/>
      <c r="J3" s="10"/>
      <c r="L3" s="8"/>
      <c r="M3" s="8"/>
      <c r="N3" s="8"/>
    </row>
    <row r="4" spans="1:16" s="19" customFormat="1" ht="24" customHeight="1" x14ac:dyDescent="0.25">
      <c r="A4" s="72"/>
      <c r="B4" s="11"/>
      <c r="C4" s="11"/>
      <c r="D4" s="11"/>
      <c r="E4" s="11"/>
      <c r="F4" s="11"/>
      <c r="G4" s="3"/>
      <c r="H4" s="11"/>
      <c r="J4" s="10"/>
      <c r="K4" s="7" t="s">
        <v>21</v>
      </c>
      <c r="L4" s="8"/>
      <c r="M4" s="8"/>
      <c r="N4" s="8"/>
    </row>
    <row r="5" spans="1:16" s="19" customFormat="1" ht="24" customHeight="1" x14ac:dyDescent="0.25">
      <c r="A5" s="2"/>
      <c r="B5" s="2"/>
      <c r="C5" s="2"/>
      <c r="D5" s="2"/>
      <c r="E5" s="11"/>
      <c r="F5" s="11"/>
      <c r="G5" s="70" t="s">
        <v>0</v>
      </c>
      <c r="H5" s="12"/>
      <c r="I5" s="67">
        <v>2565</v>
      </c>
      <c r="J5" s="61"/>
      <c r="K5" s="67">
        <v>2564</v>
      </c>
      <c r="L5" s="8"/>
      <c r="M5" s="8"/>
      <c r="N5" s="8"/>
      <c r="P5" s="8"/>
    </row>
    <row r="6" spans="1:16" s="19" customFormat="1" ht="24" customHeight="1" x14ac:dyDescent="0.25">
      <c r="A6" s="1" t="s">
        <v>8</v>
      </c>
      <c r="B6" s="2"/>
      <c r="C6" s="2"/>
      <c r="D6" s="2"/>
      <c r="E6" s="2"/>
      <c r="F6" s="2"/>
      <c r="G6" s="3"/>
      <c r="H6" s="11"/>
      <c r="I6" s="11"/>
      <c r="J6" s="10"/>
      <c r="K6" s="11"/>
      <c r="L6" s="8"/>
      <c r="M6" s="8"/>
      <c r="N6" s="8"/>
    </row>
    <row r="7" spans="1:16" s="19" customFormat="1" ht="24" customHeight="1" x14ac:dyDescent="0.25">
      <c r="A7" s="14" t="s">
        <v>36</v>
      </c>
      <c r="B7" s="2"/>
      <c r="C7" s="2"/>
      <c r="D7" s="2"/>
      <c r="E7" s="2"/>
      <c r="F7" s="2"/>
      <c r="G7" s="3">
        <v>11</v>
      </c>
      <c r="H7" s="30"/>
      <c r="I7" s="15">
        <v>979923417</v>
      </c>
      <c r="J7" s="15"/>
      <c r="K7" s="15">
        <v>969546653</v>
      </c>
      <c r="L7" s="8"/>
      <c r="M7" s="8"/>
      <c r="N7" s="8"/>
      <c r="O7" s="132"/>
    </row>
    <row r="8" spans="1:16" s="19" customFormat="1" ht="24" customHeight="1" x14ac:dyDescent="0.25">
      <c r="A8" s="14" t="s">
        <v>112</v>
      </c>
      <c r="B8" s="2"/>
      <c r="C8" s="2"/>
      <c r="D8" s="2"/>
      <c r="E8" s="2"/>
      <c r="F8" s="2"/>
      <c r="G8" s="3"/>
      <c r="H8" s="30"/>
      <c r="I8" s="31">
        <v>8051311</v>
      </c>
      <c r="J8" s="15"/>
      <c r="K8" s="31">
        <v>0</v>
      </c>
      <c r="L8" s="8"/>
      <c r="M8" s="8"/>
    </row>
    <row r="9" spans="1:16" s="19" customFormat="1" ht="24" customHeight="1" x14ac:dyDescent="0.25">
      <c r="A9" s="1" t="s">
        <v>26</v>
      </c>
      <c r="B9" s="2"/>
      <c r="C9" s="2"/>
      <c r="D9" s="2"/>
      <c r="E9" s="2"/>
      <c r="F9" s="2"/>
      <c r="G9" s="3"/>
      <c r="H9" s="30"/>
      <c r="I9" s="23">
        <f>SUM(I7:I8)</f>
        <v>987974728</v>
      </c>
      <c r="J9" s="15"/>
      <c r="K9" s="23">
        <f>SUM(K7:K8)</f>
        <v>969546653</v>
      </c>
      <c r="L9" s="8"/>
      <c r="M9" s="8"/>
      <c r="N9" s="8"/>
      <c r="O9" s="132"/>
    </row>
    <row r="10" spans="1:16" s="19" customFormat="1" ht="24" customHeight="1" x14ac:dyDescent="0.25">
      <c r="A10" s="1" t="s">
        <v>9</v>
      </c>
      <c r="B10" s="2"/>
      <c r="C10" s="2"/>
      <c r="D10" s="2"/>
      <c r="E10" s="2"/>
      <c r="F10" s="2"/>
      <c r="G10" s="3"/>
      <c r="H10" s="30"/>
      <c r="I10" s="33"/>
      <c r="J10" s="15"/>
      <c r="K10" s="33"/>
      <c r="L10" s="8"/>
      <c r="M10" s="8"/>
      <c r="N10" s="8"/>
      <c r="O10" s="132"/>
    </row>
    <row r="11" spans="1:16" s="19" customFormat="1" ht="24" customHeight="1" x14ac:dyDescent="0.25">
      <c r="A11" s="5" t="s">
        <v>37</v>
      </c>
      <c r="B11" s="2"/>
      <c r="C11" s="2"/>
      <c r="D11" s="2"/>
      <c r="E11" s="2"/>
      <c r="F11" s="2"/>
      <c r="G11" s="3" t="s">
        <v>102</v>
      </c>
      <c r="H11" s="30"/>
      <c r="I11" s="30">
        <v>9563533</v>
      </c>
      <c r="J11" s="15"/>
      <c r="K11" s="30">
        <v>9711856</v>
      </c>
      <c r="L11" s="8"/>
      <c r="M11" s="8"/>
      <c r="N11" s="8"/>
      <c r="O11" s="132"/>
    </row>
    <row r="12" spans="1:16" s="19" customFormat="1" ht="24" customHeight="1" x14ac:dyDescent="0.25">
      <c r="A12" s="6" t="s">
        <v>19</v>
      </c>
      <c r="B12" s="2"/>
      <c r="C12" s="2"/>
      <c r="D12" s="2"/>
      <c r="E12" s="2"/>
      <c r="F12" s="2"/>
      <c r="G12" s="3" t="s">
        <v>102</v>
      </c>
      <c r="H12" s="30"/>
      <c r="I12" s="29">
        <v>3006623</v>
      </c>
      <c r="J12" s="15"/>
      <c r="K12" s="29">
        <v>3221692</v>
      </c>
      <c r="L12" s="8"/>
      <c r="M12" s="8"/>
      <c r="N12" s="8"/>
      <c r="O12" s="132"/>
    </row>
    <row r="13" spans="1:16" s="19" customFormat="1" ht="24" customHeight="1" x14ac:dyDescent="0.25">
      <c r="A13" s="6" t="s">
        <v>20</v>
      </c>
      <c r="B13" s="2"/>
      <c r="C13" s="2"/>
      <c r="D13" s="2"/>
      <c r="E13" s="2"/>
      <c r="F13" s="2"/>
      <c r="G13" s="3">
        <v>12</v>
      </c>
      <c r="H13" s="30"/>
      <c r="I13" s="30">
        <v>3710462</v>
      </c>
      <c r="J13" s="15"/>
      <c r="K13" s="30">
        <v>4022775</v>
      </c>
      <c r="L13" s="8"/>
      <c r="M13" s="8"/>
      <c r="N13" s="8"/>
      <c r="O13" s="132"/>
    </row>
    <row r="14" spans="1:16" s="19" customFormat="1" ht="24" customHeight="1" x14ac:dyDescent="0.25">
      <c r="A14" s="6" t="s">
        <v>22</v>
      </c>
      <c r="B14" s="2"/>
      <c r="C14" s="2"/>
      <c r="D14" s="2"/>
      <c r="E14" s="2"/>
      <c r="F14" s="2"/>
      <c r="G14" s="3"/>
      <c r="H14" s="30"/>
      <c r="I14" s="30">
        <v>2385675</v>
      </c>
      <c r="J14" s="15"/>
      <c r="K14" s="30">
        <v>2385705</v>
      </c>
      <c r="L14" s="8"/>
      <c r="M14" s="8"/>
      <c r="N14" s="8"/>
      <c r="O14" s="132"/>
    </row>
    <row r="15" spans="1:16" s="19" customFormat="1" ht="24" customHeight="1" x14ac:dyDescent="0.25">
      <c r="A15" s="5" t="s">
        <v>23</v>
      </c>
      <c r="B15" s="2"/>
      <c r="C15" s="2"/>
      <c r="D15" s="2"/>
      <c r="E15" s="2"/>
      <c r="F15" s="2"/>
      <c r="G15" s="3"/>
      <c r="H15" s="30"/>
      <c r="I15" s="31">
        <v>9786199</v>
      </c>
      <c r="J15" s="15"/>
      <c r="K15" s="31">
        <v>6930562</v>
      </c>
      <c r="L15" s="8"/>
      <c r="M15" s="8"/>
      <c r="N15" s="8"/>
      <c r="O15" s="132"/>
    </row>
    <row r="16" spans="1:16" s="19" customFormat="1" ht="24" customHeight="1" x14ac:dyDescent="0.25">
      <c r="A16" s="1" t="s">
        <v>10</v>
      </c>
      <c r="B16" s="2"/>
      <c r="C16" s="2"/>
      <c r="D16" s="2"/>
      <c r="E16" s="2"/>
      <c r="F16" s="2"/>
      <c r="G16" s="3"/>
      <c r="H16" s="30"/>
      <c r="I16" s="32">
        <f>SUM(I11:I15)</f>
        <v>28452492</v>
      </c>
      <c r="J16" s="15"/>
      <c r="K16" s="32">
        <f>SUM(K11:K15)</f>
        <v>26272590</v>
      </c>
      <c r="L16" s="8"/>
      <c r="M16" s="8"/>
      <c r="N16" s="8"/>
      <c r="O16" s="132"/>
    </row>
    <row r="17" spans="1:16" s="19" customFormat="1" ht="24" customHeight="1" x14ac:dyDescent="0.25">
      <c r="A17" s="1" t="s">
        <v>28</v>
      </c>
      <c r="B17" s="2"/>
      <c r="C17" s="2"/>
      <c r="D17" s="2"/>
      <c r="E17" s="2"/>
      <c r="F17" s="2"/>
      <c r="G17" s="3"/>
      <c r="H17" s="30"/>
      <c r="I17" s="32">
        <f>SUM(I9,-I16)</f>
        <v>959522236</v>
      </c>
      <c r="J17" s="15"/>
      <c r="K17" s="32">
        <f>SUM(K9,-K16)</f>
        <v>943274063</v>
      </c>
      <c r="L17" s="8"/>
      <c r="M17" s="8"/>
      <c r="N17" s="8"/>
      <c r="O17" s="132"/>
    </row>
    <row r="18" spans="1:16" s="19" customFormat="1" ht="24" customHeight="1" x14ac:dyDescent="0.25">
      <c r="A18" s="1" t="s">
        <v>152</v>
      </c>
      <c r="B18" s="2"/>
      <c r="C18" s="2"/>
      <c r="D18" s="2"/>
      <c r="E18" s="2"/>
      <c r="F18" s="2"/>
      <c r="G18" s="3"/>
      <c r="H18" s="30"/>
      <c r="I18" s="33"/>
      <c r="J18" s="15"/>
      <c r="K18" s="33"/>
      <c r="L18" s="8"/>
      <c r="M18" s="8"/>
      <c r="N18" s="8"/>
      <c r="O18" s="132"/>
    </row>
    <row r="19" spans="1:16" s="19" customFormat="1" ht="24" customHeight="1" x14ac:dyDescent="0.25">
      <c r="A19" s="5" t="s">
        <v>67</v>
      </c>
      <c r="B19" s="2"/>
      <c r="C19" s="2"/>
      <c r="D19" s="2"/>
      <c r="E19" s="2"/>
      <c r="F19" s="2"/>
      <c r="G19" s="3"/>
      <c r="H19" s="30"/>
      <c r="I19" s="33">
        <v>-76393</v>
      </c>
      <c r="J19" s="15"/>
      <c r="K19" s="33">
        <v>-66665</v>
      </c>
      <c r="L19" s="8"/>
      <c r="M19" s="8"/>
      <c r="N19" s="8"/>
      <c r="O19" s="132"/>
    </row>
    <row r="20" spans="1:16" s="19" customFormat="1" ht="24" customHeight="1" x14ac:dyDescent="0.25">
      <c r="A20" s="5" t="s">
        <v>150</v>
      </c>
      <c r="B20" s="2"/>
      <c r="C20" s="2"/>
      <c r="D20" s="2"/>
      <c r="E20" s="2"/>
      <c r="F20" s="2"/>
      <c r="G20" s="3">
        <v>7</v>
      </c>
      <c r="H20" s="30"/>
      <c r="I20" s="34">
        <v>-533756951</v>
      </c>
      <c r="J20" s="15"/>
      <c r="K20" s="34">
        <v>-1066468572</v>
      </c>
      <c r="L20" s="8"/>
      <c r="M20" s="8"/>
      <c r="N20" s="8"/>
      <c r="O20" s="132"/>
    </row>
    <row r="21" spans="1:16" s="19" customFormat="1" ht="24" customHeight="1" x14ac:dyDescent="0.25">
      <c r="A21" s="1" t="s">
        <v>151</v>
      </c>
      <c r="B21" s="2"/>
      <c r="C21" s="2"/>
      <c r="D21" s="2"/>
      <c r="E21" s="2"/>
      <c r="F21" s="2"/>
      <c r="G21" s="3"/>
      <c r="H21" s="30"/>
      <c r="I21" s="32">
        <f>SUM(I19:I20)</f>
        <v>-533833344</v>
      </c>
      <c r="J21" s="15"/>
      <c r="K21" s="32">
        <f>SUM(K19:K20)</f>
        <v>-1066535237</v>
      </c>
      <c r="L21" s="8"/>
      <c r="M21" s="8"/>
      <c r="N21" s="8"/>
      <c r="O21" s="132"/>
    </row>
    <row r="22" spans="1:16" s="19" customFormat="1" ht="24" customHeight="1" thickBot="1" x14ac:dyDescent="0.3">
      <c r="A22" s="72" t="s">
        <v>98</v>
      </c>
      <c r="B22" s="2"/>
      <c r="C22" s="2"/>
      <c r="D22" s="2"/>
      <c r="E22" s="2"/>
      <c r="F22" s="2"/>
      <c r="G22" s="3"/>
      <c r="H22" s="30"/>
      <c r="I22" s="35">
        <f>+I17+I21</f>
        <v>425688892</v>
      </c>
      <c r="J22" s="15"/>
      <c r="K22" s="35">
        <f>+K17+K21</f>
        <v>-123261174</v>
      </c>
      <c r="L22" s="8"/>
      <c r="M22" s="8"/>
      <c r="N22" s="8"/>
      <c r="O22" s="132"/>
    </row>
    <row r="23" spans="1:16" s="19" customFormat="1" ht="24" customHeight="1" thickTop="1" x14ac:dyDescent="0.25">
      <c r="A23" s="6"/>
      <c r="B23" s="2"/>
      <c r="C23" s="2"/>
      <c r="D23" s="2"/>
      <c r="E23" s="2"/>
      <c r="F23" s="2"/>
      <c r="G23" s="9"/>
      <c r="H23" s="8"/>
      <c r="I23" s="2"/>
      <c r="J23" s="10"/>
      <c r="L23" s="8"/>
      <c r="M23" s="8"/>
      <c r="N23" s="8"/>
    </row>
    <row r="24" spans="1:16" s="19" customFormat="1" ht="24" customHeight="1" x14ac:dyDescent="0.25">
      <c r="A24" s="2" t="s">
        <v>54</v>
      </c>
      <c r="B24" s="2"/>
      <c r="C24" s="2"/>
      <c r="D24" s="2"/>
      <c r="E24" s="2"/>
      <c r="F24" s="2"/>
      <c r="G24" s="3"/>
      <c r="H24" s="2"/>
      <c r="I24" s="2"/>
      <c r="J24" s="10"/>
      <c r="L24" s="8"/>
      <c r="M24" s="8"/>
      <c r="N24" s="8"/>
    </row>
    <row r="25" spans="1:16" s="19" customFormat="1" ht="24" customHeight="1" x14ac:dyDescent="0.25">
      <c r="A25" s="143" t="s">
        <v>42</v>
      </c>
      <c r="B25" s="143"/>
      <c r="C25" s="143"/>
      <c r="D25" s="143"/>
      <c r="E25" s="143"/>
      <c r="F25" s="143"/>
      <c r="G25" s="143"/>
      <c r="H25" s="143"/>
      <c r="I25" s="143"/>
      <c r="J25" s="10"/>
      <c r="L25" s="8"/>
      <c r="M25" s="8"/>
      <c r="N25" s="8"/>
    </row>
    <row r="26" spans="1:16" s="19" customFormat="1" ht="24" customHeight="1" x14ac:dyDescent="0.25">
      <c r="A26" s="128" t="s">
        <v>11</v>
      </c>
      <c r="B26" s="128"/>
      <c r="C26" s="128"/>
      <c r="D26" s="128"/>
      <c r="E26" s="128"/>
      <c r="F26" s="128"/>
      <c r="G26" s="128"/>
      <c r="H26" s="128"/>
      <c r="I26" s="128"/>
      <c r="J26" s="10"/>
      <c r="L26" s="8"/>
      <c r="M26" s="8"/>
      <c r="N26" s="8"/>
    </row>
    <row r="27" spans="1:16" s="19" customFormat="1" ht="24" customHeight="1" x14ac:dyDescent="0.25">
      <c r="A27" s="72" t="s">
        <v>108</v>
      </c>
      <c r="B27" s="72"/>
      <c r="C27" s="72"/>
      <c r="D27" s="72"/>
      <c r="E27" s="72"/>
      <c r="F27" s="72"/>
      <c r="G27" s="72"/>
      <c r="H27" s="72"/>
      <c r="I27" s="72"/>
      <c r="J27" s="10"/>
      <c r="L27" s="8"/>
      <c r="M27" s="8"/>
      <c r="N27" s="8"/>
    </row>
    <row r="28" spans="1:16" s="19" customFormat="1" ht="24" customHeight="1" x14ac:dyDescent="0.25">
      <c r="A28" s="11"/>
      <c r="B28" s="11"/>
      <c r="C28" s="11"/>
      <c r="D28" s="11"/>
      <c r="E28" s="11"/>
      <c r="F28" s="11"/>
      <c r="G28" s="3"/>
      <c r="H28" s="11"/>
      <c r="J28" s="10"/>
      <c r="K28" s="7" t="s">
        <v>21</v>
      </c>
      <c r="L28" s="8"/>
      <c r="M28" s="8"/>
      <c r="N28" s="8"/>
    </row>
    <row r="29" spans="1:16" s="19" customFormat="1" ht="24" customHeight="1" x14ac:dyDescent="0.25">
      <c r="A29" s="2"/>
      <c r="B29" s="2"/>
      <c r="C29" s="2"/>
      <c r="D29" s="2"/>
      <c r="E29" s="11"/>
      <c r="F29" s="11"/>
      <c r="G29" s="70" t="s">
        <v>0</v>
      </c>
      <c r="H29" s="12"/>
      <c r="I29" s="67">
        <v>2565</v>
      </c>
      <c r="J29" s="13"/>
      <c r="K29" s="67">
        <v>2564</v>
      </c>
      <c r="L29" s="8"/>
      <c r="M29" s="8"/>
      <c r="N29" s="8"/>
    </row>
    <row r="30" spans="1:16" s="19" customFormat="1" ht="24" customHeight="1" x14ac:dyDescent="0.25">
      <c r="A30" s="1" t="s">
        <v>105</v>
      </c>
      <c r="B30" s="2"/>
      <c r="C30" s="2"/>
      <c r="D30" s="2"/>
      <c r="E30" s="2"/>
      <c r="F30" s="2"/>
      <c r="G30" s="3"/>
      <c r="H30" s="2"/>
      <c r="I30" s="11"/>
      <c r="J30" s="10"/>
      <c r="K30" s="11"/>
      <c r="L30" s="8"/>
      <c r="M30" s="8"/>
      <c r="N30" s="8"/>
    </row>
    <row r="31" spans="1:16" ht="24" customHeight="1" x14ac:dyDescent="0.25">
      <c r="A31" s="2" t="s">
        <v>28</v>
      </c>
      <c r="B31" s="2"/>
      <c r="C31" s="2"/>
      <c r="D31" s="2"/>
      <c r="E31" s="2"/>
      <c r="F31" s="2"/>
      <c r="G31" s="3"/>
      <c r="H31" s="2"/>
      <c r="I31" s="30">
        <f>I17</f>
        <v>959522236</v>
      </c>
      <c r="J31" s="15"/>
      <c r="K31" s="30">
        <f>K17</f>
        <v>943274063</v>
      </c>
      <c r="N31" s="30"/>
      <c r="O31" s="30"/>
      <c r="P31" s="30"/>
    </row>
    <row r="32" spans="1:16" s="19" customFormat="1" ht="24" customHeight="1" x14ac:dyDescent="0.25">
      <c r="A32" s="5" t="s">
        <v>67</v>
      </c>
      <c r="B32" s="2"/>
      <c r="C32" s="2"/>
      <c r="D32" s="2"/>
      <c r="E32" s="2"/>
      <c r="F32" s="2"/>
      <c r="G32" s="3"/>
      <c r="H32" s="30"/>
      <c r="I32" s="33">
        <f>I19</f>
        <v>-76393</v>
      </c>
      <c r="J32" s="15"/>
      <c r="K32" s="33">
        <v>-66665</v>
      </c>
      <c r="L32" s="8"/>
      <c r="M32" s="8"/>
      <c r="N32" s="30"/>
      <c r="O32" s="30"/>
      <c r="P32" s="30"/>
    </row>
    <row r="33" spans="1:16" ht="24" customHeight="1" x14ac:dyDescent="0.25">
      <c r="A33" s="2" t="s">
        <v>150</v>
      </c>
      <c r="B33" s="2"/>
      <c r="C33" s="2"/>
      <c r="D33" s="2"/>
      <c r="E33" s="2"/>
      <c r="F33" s="2"/>
      <c r="G33" s="3">
        <v>7</v>
      </c>
      <c r="H33" s="2"/>
      <c r="I33" s="31">
        <f>I20</f>
        <v>-533756951</v>
      </c>
      <c r="J33" s="15"/>
      <c r="K33" s="31">
        <f>K20</f>
        <v>-1066468572</v>
      </c>
      <c r="N33" s="30"/>
      <c r="O33" s="30"/>
      <c r="P33" s="30"/>
    </row>
    <row r="34" spans="1:16" ht="24" customHeight="1" x14ac:dyDescent="0.25">
      <c r="A34" s="72" t="s">
        <v>98</v>
      </c>
      <c r="B34" s="2"/>
      <c r="C34" s="2"/>
      <c r="D34" s="2"/>
      <c r="E34" s="2"/>
      <c r="F34" s="2"/>
      <c r="G34" s="3"/>
      <c r="H34" s="2"/>
      <c r="I34" s="22">
        <f>SUM(I31:I33)</f>
        <v>425688892</v>
      </c>
      <c r="J34" s="15"/>
      <c r="K34" s="22">
        <f>SUM(K31:K33)</f>
        <v>-123261174</v>
      </c>
      <c r="N34" s="30"/>
      <c r="O34" s="30"/>
      <c r="P34" s="30"/>
    </row>
    <row r="35" spans="1:16" ht="24" customHeight="1" x14ac:dyDescent="0.25">
      <c r="A35" s="2" t="s">
        <v>68</v>
      </c>
      <c r="B35" s="2"/>
      <c r="C35" s="2"/>
      <c r="D35" s="2"/>
      <c r="E35" s="2"/>
      <c r="F35" s="2"/>
      <c r="G35" s="3">
        <v>9</v>
      </c>
      <c r="H35" s="2"/>
      <c r="I35" s="30">
        <v>-1309694000</v>
      </c>
      <c r="J35" s="15"/>
      <c r="K35" s="30">
        <v>-271115000</v>
      </c>
      <c r="O35" s="30"/>
    </row>
    <row r="36" spans="1:16" ht="24" customHeight="1" x14ac:dyDescent="0.25">
      <c r="A36" s="2" t="s">
        <v>56</v>
      </c>
      <c r="B36" s="2"/>
      <c r="C36" s="2"/>
      <c r="D36" s="2"/>
      <c r="E36" s="2"/>
      <c r="F36" s="2"/>
      <c r="G36" s="3">
        <v>10</v>
      </c>
      <c r="H36" s="2"/>
      <c r="I36" s="31">
        <v>-478592020</v>
      </c>
      <c r="J36" s="15"/>
      <c r="K36" s="31">
        <v>-1290914566</v>
      </c>
      <c r="O36" s="30"/>
    </row>
    <row r="37" spans="1:16" ht="24" customHeight="1" x14ac:dyDescent="0.25">
      <c r="A37" s="1" t="s">
        <v>153</v>
      </c>
      <c r="B37" s="2"/>
      <c r="C37" s="2"/>
      <c r="D37" s="2"/>
      <c r="E37" s="2"/>
      <c r="F37" s="2"/>
      <c r="G37" s="3"/>
      <c r="H37" s="2"/>
      <c r="I37" s="22">
        <f>SUM(I34:I36)</f>
        <v>-1362597128</v>
      </c>
      <c r="J37" s="15"/>
      <c r="K37" s="22">
        <f>SUM(K34:K36)</f>
        <v>-1685290740</v>
      </c>
      <c r="O37" s="30"/>
    </row>
    <row r="38" spans="1:16" ht="24" customHeight="1" x14ac:dyDescent="0.25">
      <c r="A38" s="2" t="s">
        <v>57</v>
      </c>
      <c r="B38" s="2"/>
      <c r="C38" s="2"/>
      <c r="D38" s="2"/>
      <c r="E38" s="2"/>
      <c r="F38" s="2"/>
      <c r="G38" s="3"/>
      <c r="H38" s="2"/>
      <c r="I38" s="27">
        <v>20240191263</v>
      </c>
      <c r="J38" s="15"/>
      <c r="K38" s="27">
        <v>21925482003</v>
      </c>
      <c r="O38" s="30"/>
    </row>
    <row r="39" spans="1:16" ht="24" customHeight="1" thickBot="1" x14ac:dyDescent="0.3">
      <c r="A39" s="1" t="s">
        <v>58</v>
      </c>
      <c r="B39" s="2"/>
      <c r="C39" s="2"/>
      <c r="D39" s="2"/>
      <c r="E39" s="2"/>
      <c r="F39" s="2"/>
      <c r="G39" s="3"/>
      <c r="H39" s="2"/>
      <c r="I39" s="26">
        <f>SUM(I37:I38)</f>
        <v>18877594135</v>
      </c>
      <c r="J39" s="15"/>
      <c r="K39" s="26">
        <f>SUM(K37:K38)</f>
        <v>20240191263</v>
      </c>
      <c r="O39" s="30"/>
    </row>
    <row r="40" spans="1:16" ht="24" customHeight="1" thickTop="1" x14ac:dyDescent="0.25">
      <c r="A40" s="2"/>
      <c r="B40" s="2"/>
      <c r="C40" s="2"/>
      <c r="D40" s="2"/>
      <c r="E40" s="2"/>
      <c r="F40" s="2"/>
      <c r="G40" s="3"/>
      <c r="H40" s="2"/>
      <c r="I40" s="20">
        <f>I39-BS!I20</f>
        <v>0</v>
      </c>
      <c r="K40" s="20">
        <f>K39-BS!K20</f>
        <v>0</v>
      </c>
    </row>
    <row r="41" spans="1:16" ht="24" customHeight="1" x14ac:dyDescent="0.25">
      <c r="A41" s="2" t="s">
        <v>54</v>
      </c>
      <c r="B41" s="2"/>
      <c r="C41" s="2"/>
      <c r="D41" s="2"/>
      <c r="E41" s="2"/>
      <c r="F41" s="2"/>
      <c r="G41" s="3"/>
      <c r="H41" s="2"/>
    </row>
    <row r="42" spans="1:16" ht="24" customHeight="1" x14ac:dyDescent="0.25">
      <c r="A42" s="143" t="s">
        <v>42</v>
      </c>
      <c r="B42" s="143"/>
      <c r="C42" s="143"/>
      <c r="D42" s="143"/>
      <c r="E42" s="143"/>
      <c r="F42" s="143"/>
      <c r="G42" s="143"/>
      <c r="H42" s="143"/>
      <c r="I42" s="143"/>
    </row>
    <row r="43" spans="1:16" ht="24" customHeight="1" x14ac:dyDescent="0.25">
      <c r="A43" s="143" t="s">
        <v>12</v>
      </c>
      <c r="B43" s="143"/>
      <c r="C43" s="143"/>
      <c r="D43" s="143"/>
      <c r="E43" s="143"/>
      <c r="F43" s="143"/>
      <c r="G43" s="143"/>
      <c r="H43" s="143"/>
      <c r="I43" s="143"/>
    </row>
    <row r="44" spans="1:16" ht="24" customHeight="1" x14ac:dyDescent="0.25">
      <c r="A44" s="72" t="s">
        <v>108</v>
      </c>
      <c r="B44" s="72"/>
      <c r="C44" s="72"/>
      <c r="D44" s="72"/>
      <c r="E44" s="72"/>
      <c r="F44" s="72"/>
      <c r="G44" s="72"/>
      <c r="H44" s="72"/>
      <c r="I44" s="72"/>
    </row>
    <row r="45" spans="1:16" ht="24" customHeight="1" x14ac:dyDescent="0.25">
      <c r="A45" s="11"/>
      <c r="B45" s="11"/>
      <c r="C45" s="11"/>
      <c r="D45" s="11"/>
      <c r="E45" s="11"/>
      <c r="F45" s="11"/>
      <c r="G45" s="3"/>
      <c r="H45" s="11"/>
      <c r="K45" s="7" t="s">
        <v>21</v>
      </c>
    </row>
    <row r="46" spans="1:16" ht="24" customHeight="1" x14ac:dyDescent="0.25">
      <c r="B46" s="2"/>
      <c r="C46" s="2"/>
      <c r="D46" s="2"/>
      <c r="E46" s="2"/>
      <c r="F46" s="2"/>
      <c r="G46" s="28"/>
      <c r="H46" s="12"/>
      <c r="I46" s="67">
        <v>2565</v>
      </c>
      <c r="K46" s="67">
        <v>2564</v>
      </c>
    </row>
    <row r="47" spans="1:16" ht="24" customHeight="1" x14ac:dyDescent="0.25">
      <c r="A47" s="1" t="s">
        <v>13</v>
      </c>
      <c r="B47" s="2"/>
      <c r="C47" s="2"/>
      <c r="D47" s="2"/>
      <c r="E47" s="2"/>
      <c r="F47" s="2"/>
      <c r="G47" s="28"/>
      <c r="H47" s="12"/>
      <c r="I47" s="67"/>
      <c r="K47" s="67"/>
    </row>
    <row r="48" spans="1:16" ht="24" customHeight="1" x14ac:dyDescent="0.25">
      <c r="A48" s="17" t="s">
        <v>98</v>
      </c>
      <c r="B48" s="17"/>
      <c r="C48" s="17"/>
      <c r="D48" s="17"/>
      <c r="E48" s="17"/>
      <c r="F48" s="2"/>
      <c r="G48" s="28"/>
      <c r="H48" s="2"/>
      <c r="I48" s="20">
        <f>I34</f>
        <v>425688892</v>
      </c>
      <c r="J48" s="15"/>
      <c r="K48" s="20">
        <f>K34</f>
        <v>-123261174</v>
      </c>
      <c r="N48" s="133"/>
      <c r="O48" s="30"/>
      <c r="P48" s="133"/>
    </row>
    <row r="49" spans="1:16" s="16" customFormat="1" ht="24" customHeight="1" x14ac:dyDescent="0.25">
      <c r="A49" s="17" t="s">
        <v>158</v>
      </c>
      <c r="B49" s="17"/>
      <c r="C49" s="17"/>
      <c r="D49" s="17"/>
      <c r="E49" s="17"/>
      <c r="F49" s="17"/>
      <c r="G49" s="28"/>
      <c r="H49" s="17"/>
      <c r="I49" s="21"/>
      <c r="J49" s="18"/>
      <c r="K49" s="21"/>
      <c r="N49" s="134"/>
      <c r="O49" s="30"/>
    </row>
    <row r="50" spans="1:16" ht="24" customHeight="1" x14ac:dyDescent="0.25">
      <c r="A50" s="2" t="s">
        <v>62</v>
      </c>
      <c r="B50" s="2"/>
      <c r="C50" s="2"/>
      <c r="D50" s="2"/>
      <c r="E50" s="2"/>
      <c r="F50" s="2"/>
      <c r="G50" s="28"/>
      <c r="H50" s="2"/>
      <c r="I50" s="22"/>
      <c r="J50" s="15"/>
      <c r="K50" s="22"/>
      <c r="N50" s="133"/>
      <c r="O50" s="30"/>
    </row>
    <row r="51" spans="1:16" ht="24" customHeight="1" x14ac:dyDescent="0.25">
      <c r="A51" s="2" t="s">
        <v>27</v>
      </c>
      <c r="B51" s="2"/>
      <c r="C51" s="2"/>
      <c r="D51" s="2"/>
      <c r="E51" s="2"/>
      <c r="F51" s="2"/>
      <c r="G51" s="28"/>
      <c r="H51" s="2"/>
      <c r="I51" s="20">
        <v>-2709274088</v>
      </c>
      <c r="J51" s="15"/>
      <c r="K51" s="22">
        <v>-3363410167</v>
      </c>
      <c r="N51" s="133"/>
      <c r="O51" s="30"/>
    </row>
    <row r="52" spans="1:16" ht="24" customHeight="1" x14ac:dyDescent="0.25">
      <c r="A52" s="2" t="s">
        <v>41</v>
      </c>
      <c r="B52" s="2"/>
      <c r="C52" s="2"/>
      <c r="D52" s="2"/>
      <c r="E52" s="2"/>
      <c r="F52" s="2"/>
      <c r="G52" s="28"/>
      <c r="H52" s="2"/>
      <c r="I52" s="20">
        <v>2815947591</v>
      </c>
      <c r="J52" s="15"/>
      <c r="K52" s="22">
        <v>3162358523</v>
      </c>
      <c r="N52" s="133"/>
      <c r="O52" s="30"/>
    </row>
    <row r="53" spans="1:16" ht="24" customHeight="1" x14ac:dyDescent="0.25">
      <c r="A53" s="17" t="s">
        <v>99</v>
      </c>
      <c r="B53" s="17"/>
      <c r="C53" s="2"/>
      <c r="D53" s="2"/>
      <c r="E53" s="2"/>
      <c r="F53" s="2"/>
      <c r="G53" s="28"/>
      <c r="H53" s="2"/>
      <c r="I53" s="20">
        <v>834835</v>
      </c>
      <c r="J53" s="15"/>
      <c r="K53" s="20">
        <v>278984</v>
      </c>
      <c r="N53" s="133"/>
      <c r="O53" s="30"/>
    </row>
    <row r="54" spans="1:16" ht="24" customHeight="1" x14ac:dyDescent="0.25">
      <c r="A54" s="17" t="s">
        <v>154</v>
      </c>
      <c r="B54" s="17"/>
      <c r="C54" s="2"/>
      <c r="D54" s="2"/>
      <c r="E54" s="2"/>
      <c r="F54" s="2"/>
      <c r="G54" s="28"/>
      <c r="H54" s="2"/>
      <c r="I54" s="20">
        <v>75673</v>
      </c>
      <c r="J54" s="15"/>
      <c r="K54" s="20">
        <v>-208867</v>
      </c>
      <c r="N54" s="133"/>
      <c r="O54" s="30"/>
    </row>
    <row r="55" spans="1:16" ht="24" customHeight="1" x14ac:dyDescent="0.25">
      <c r="A55" s="17" t="s">
        <v>125</v>
      </c>
      <c r="B55" s="17"/>
      <c r="C55" s="17"/>
      <c r="D55" s="17"/>
      <c r="E55" s="2"/>
      <c r="F55" s="2"/>
      <c r="G55" s="28"/>
      <c r="H55" s="2">
        <v>0</v>
      </c>
      <c r="I55" s="69">
        <f>-I32</f>
        <v>76393</v>
      </c>
      <c r="J55" s="15"/>
      <c r="K55" s="69">
        <v>66665</v>
      </c>
      <c r="N55" s="133"/>
      <c r="O55" s="30"/>
    </row>
    <row r="56" spans="1:16" ht="24" customHeight="1" x14ac:dyDescent="0.25">
      <c r="A56" s="2" t="s">
        <v>38</v>
      </c>
      <c r="B56" s="2"/>
      <c r="C56" s="2"/>
      <c r="D56" s="2"/>
      <c r="E56" s="2"/>
      <c r="F56" s="2"/>
      <c r="G56" s="28"/>
      <c r="H56" s="2"/>
      <c r="I56" s="20">
        <v>-975937325</v>
      </c>
      <c r="J56" s="15"/>
      <c r="K56" s="20">
        <v>-965110393</v>
      </c>
      <c r="N56" s="133"/>
      <c r="O56" s="30"/>
    </row>
    <row r="57" spans="1:16" ht="24" customHeight="1" x14ac:dyDescent="0.25">
      <c r="A57" s="2" t="s">
        <v>51</v>
      </c>
      <c r="B57" s="2"/>
      <c r="C57" s="2"/>
      <c r="D57" s="2"/>
      <c r="E57" s="2"/>
      <c r="F57" s="2"/>
      <c r="G57" s="28"/>
      <c r="H57" s="2"/>
      <c r="I57" s="20">
        <v>1704139972</v>
      </c>
      <c r="J57" s="15"/>
      <c r="K57" s="20">
        <v>1792677954</v>
      </c>
      <c r="N57" s="133"/>
      <c r="O57" s="30"/>
    </row>
    <row r="58" spans="1:16" ht="24" customHeight="1" x14ac:dyDescent="0.25">
      <c r="A58" s="2" t="s">
        <v>126</v>
      </c>
      <c r="B58" s="4"/>
      <c r="C58" s="4"/>
      <c r="D58" s="4"/>
      <c r="E58" s="4"/>
      <c r="F58" s="4"/>
      <c r="G58" s="28"/>
      <c r="H58" s="4"/>
      <c r="I58" s="22">
        <f>-I20</f>
        <v>533756951</v>
      </c>
      <c r="J58" s="15"/>
      <c r="K58" s="22">
        <v>1066468572</v>
      </c>
      <c r="N58" s="133"/>
      <c r="O58" s="133"/>
      <c r="P58" s="133"/>
    </row>
    <row r="59" spans="1:16" ht="24" customHeight="1" x14ac:dyDescent="0.25">
      <c r="A59" s="1" t="s">
        <v>47</v>
      </c>
      <c r="B59" s="2"/>
      <c r="C59" s="2"/>
      <c r="D59" s="2"/>
      <c r="E59" s="2"/>
      <c r="F59" s="2"/>
      <c r="G59" s="28"/>
      <c r="H59" s="2"/>
      <c r="I59" s="23">
        <f>SUM(I48:I58)</f>
        <v>1795308894</v>
      </c>
      <c r="J59" s="15"/>
      <c r="K59" s="23">
        <f>SUM(K48:K58)</f>
        <v>1569860097</v>
      </c>
      <c r="N59" s="133"/>
      <c r="O59" s="30"/>
    </row>
    <row r="60" spans="1:16" ht="24" customHeight="1" x14ac:dyDescent="0.25">
      <c r="A60" s="1" t="s">
        <v>39</v>
      </c>
      <c r="B60" s="2"/>
      <c r="C60" s="2"/>
      <c r="D60" s="2"/>
      <c r="E60" s="2"/>
      <c r="F60" s="2"/>
      <c r="G60" s="28"/>
      <c r="H60" s="2"/>
      <c r="I60" s="22"/>
      <c r="J60" s="15"/>
      <c r="K60" s="22"/>
      <c r="N60" s="133"/>
      <c r="O60" s="30"/>
    </row>
    <row r="61" spans="1:16" ht="24" customHeight="1" x14ac:dyDescent="0.25">
      <c r="A61" s="2" t="s">
        <v>68</v>
      </c>
      <c r="B61" s="2"/>
      <c r="C61" s="2"/>
      <c r="D61" s="2"/>
      <c r="E61" s="2"/>
      <c r="F61" s="2"/>
      <c r="G61" s="28"/>
      <c r="H61" s="2"/>
      <c r="I61" s="30">
        <f>I35</f>
        <v>-1309694000</v>
      </c>
      <c r="J61" s="15"/>
      <c r="K61" s="30">
        <v>-271115000</v>
      </c>
      <c r="N61" s="133"/>
      <c r="O61" s="133"/>
      <c r="P61" s="133"/>
    </row>
    <row r="62" spans="1:16" ht="24" customHeight="1" x14ac:dyDescent="0.25">
      <c r="A62" s="2" t="s">
        <v>49</v>
      </c>
      <c r="B62" s="2"/>
      <c r="C62" s="2"/>
      <c r="D62" s="2"/>
      <c r="E62" s="2"/>
      <c r="F62" s="2"/>
      <c r="G62" s="28"/>
      <c r="H62" s="2"/>
      <c r="I62" s="64">
        <f>I36</f>
        <v>-478592020</v>
      </c>
      <c r="J62" s="15"/>
      <c r="K62" s="64">
        <f>K36</f>
        <v>-1290914566</v>
      </c>
      <c r="N62" s="133"/>
      <c r="O62" s="133"/>
      <c r="P62" s="133"/>
    </row>
    <row r="63" spans="1:16" ht="24" customHeight="1" x14ac:dyDescent="0.25">
      <c r="A63" s="1" t="s">
        <v>40</v>
      </c>
      <c r="B63" s="2"/>
      <c r="C63" s="2"/>
      <c r="D63" s="2"/>
      <c r="E63" s="2"/>
      <c r="F63" s="2"/>
      <c r="G63" s="28"/>
      <c r="H63" s="2"/>
      <c r="I63" s="64">
        <f>SUM(I61:I62)</f>
        <v>-1788286020</v>
      </c>
      <c r="J63" s="64">
        <f t="shared" ref="J63" si="0">SUM(J61:J62)</f>
        <v>0</v>
      </c>
      <c r="K63" s="64">
        <f>SUM(K61:K62)</f>
        <v>-1562029566</v>
      </c>
      <c r="N63" s="133"/>
      <c r="O63" s="30"/>
    </row>
    <row r="64" spans="1:16" ht="24" customHeight="1" x14ac:dyDescent="0.25">
      <c r="A64" s="1" t="s">
        <v>157</v>
      </c>
      <c r="B64" s="2"/>
      <c r="C64" s="2"/>
      <c r="D64" s="2"/>
      <c r="E64" s="2"/>
      <c r="F64" s="2"/>
      <c r="G64" s="28"/>
      <c r="H64" s="2"/>
      <c r="I64" s="20">
        <f>+I59+I63</f>
        <v>7022874</v>
      </c>
      <c r="J64" s="15"/>
      <c r="K64" s="20">
        <f>+K59+K63</f>
        <v>7830531</v>
      </c>
      <c r="N64" s="133"/>
      <c r="O64" s="30"/>
    </row>
    <row r="65" spans="1:15" ht="24" customHeight="1" x14ac:dyDescent="0.25">
      <c r="A65" s="2" t="s">
        <v>59</v>
      </c>
      <c r="B65" s="2"/>
      <c r="C65" s="2"/>
      <c r="D65" s="2"/>
      <c r="E65" s="2"/>
      <c r="F65" s="2"/>
      <c r="G65" s="28"/>
      <c r="H65" s="2"/>
      <c r="I65" s="24">
        <v>12836390</v>
      </c>
      <c r="J65" s="15"/>
      <c r="K65" s="24">
        <v>5005859</v>
      </c>
      <c r="N65" s="133"/>
      <c r="O65" s="30"/>
    </row>
    <row r="66" spans="1:15" ht="24" customHeight="1" thickBot="1" x14ac:dyDescent="0.3">
      <c r="A66" s="1" t="s">
        <v>106</v>
      </c>
      <c r="B66" s="2"/>
      <c r="C66" s="2"/>
      <c r="D66" s="2"/>
      <c r="E66" s="2" t="s">
        <v>18</v>
      </c>
      <c r="F66" s="2"/>
      <c r="G66" s="28"/>
      <c r="H66" s="2"/>
      <c r="I66" s="25">
        <f>SUM(I64:I65)</f>
        <v>19859264</v>
      </c>
      <c r="J66" s="15"/>
      <c r="K66" s="25">
        <f>SUM(K64:K65)</f>
        <v>12836390</v>
      </c>
      <c r="N66" s="133"/>
      <c r="O66" s="30"/>
    </row>
    <row r="67" spans="1:15" ht="24" customHeight="1" thickTop="1" x14ac:dyDescent="0.25">
      <c r="A67" s="2"/>
      <c r="B67" s="2"/>
      <c r="C67" s="2"/>
      <c r="D67" s="2"/>
      <c r="E67" s="2"/>
      <c r="F67" s="2"/>
      <c r="G67" s="3"/>
      <c r="H67" s="2"/>
      <c r="I67" s="66">
        <f>+I66-BS!I9</f>
        <v>0</v>
      </c>
      <c r="J67" s="15"/>
      <c r="K67" s="30">
        <f>+K66-BS!K9</f>
        <v>0</v>
      </c>
      <c r="N67" s="133"/>
      <c r="O67" s="30"/>
    </row>
    <row r="68" spans="1:15" s="2" customFormat="1" ht="24" customHeight="1" x14ac:dyDescent="0.25">
      <c r="A68" s="2" t="s">
        <v>54</v>
      </c>
      <c r="G68" s="3"/>
      <c r="J68" s="10"/>
      <c r="K68" s="19"/>
      <c r="L68" s="8"/>
      <c r="M68" s="8"/>
      <c r="N68" s="8"/>
    </row>
    <row r="69" spans="1:15" s="2" customFormat="1" ht="24" customHeight="1" x14ac:dyDescent="0.25">
      <c r="G69" s="3"/>
      <c r="J69" s="10"/>
      <c r="K69" s="68"/>
      <c r="L69" s="8"/>
      <c r="M69" s="8"/>
      <c r="N69" s="8"/>
    </row>
    <row r="70" spans="1:15" s="2" customFormat="1" ht="24" customHeight="1" x14ac:dyDescent="0.25">
      <c r="J70" s="10"/>
      <c r="K70" s="19"/>
      <c r="L70" s="8"/>
      <c r="M70" s="8"/>
      <c r="N70" s="8"/>
    </row>
    <row r="71" spans="1:15" s="2" customFormat="1" ht="24" customHeight="1" x14ac:dyDescent="0.25">
      <c r="J71" s="10"/>
      <c r="K71" s="19"/>
      <c r="L71" s="8"/>
      <c r="M71" s="8"/>
      <c r="N71" s="8"/>
    </row>
    <row r="72" spans="1:15" s="2" customFormat="1" ht="24" customHeight="1" x14ac:dyDescent="0.25">
      <c r="J72" s="10"/>
      <c r="K72" s="19"/>
      <c r="L72" s="8"/>
      <c r="M72" s="8"/>
      <c r="N72" s="8"/>
    </row>
    <row r="73" spans="1:15" ht="24" customHeight="1" x14ac:dyDescent="0.25">
      <c r="A73" s="2"/>
      <c r="B73" s="2"/>
      <c r="C73" s="2"/>
      <c r="D73" s="2"/>
      <c r="E73" s="2"/>
      <c r="F73" s="2"/>
      <c r="G73" s="2"/>
      <c r="H73" s="2"/>
    </row>
    <row r="74" spans="1:15" ht="24" customHeight="1" x14ac:dyDescent="0.25">
      <c r="A74" s="2"/>
      <c r="B74" s="2"/>
      <c r="C74" s="2"/>
      <c r="D74" s="2"/>
      <c r="E74" s="2"/>
      <c r="F74" s="2"/>
      <c r="G74" s="2"/>
      <c r="H74" s="2"/>
    </row>
  </sheetData>
  <mergeCells count="5">
    <mergeCell ref="A43:I43"/>
    <mergeCell ref="A1:I1"/>
    <mergeCell ref="A2:I2"/>
    <mergeCell ref="A25:I25"/>
    <mergeCell ref="A42:I42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0" man="1"/>
    <brk id="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5" ma:contentTypeDescription="สร้างเอกสารใหม่" ma:contentTypeScope="" ma:versionID="076bc9a273d17d1ca13b6f66b41420a5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67c00e0ff735ba547382fa9faa8adf4d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49D6B-BB30-4CDF-BD3E-358FBE5D1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5788A3-A135-4BD2-971F-BBC074B92A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9B998A-1EC6-438A-B332-53260F362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2023-02-06T03:00:40Z</cp:lastPrinted>
  <dcterms:created xsi:type="dcterms:W3CDTF">2007-04-20T07:22:18Z</dcterms:created>
  <dcterms:modified xsi:type="dcterms:W3CDTF">2023-02-13T11:43:13Z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0x010100A1C61D8C4E1DCB4F8B912A597D22A7E0</vt:lpwstr>
  </property>
</Properties>
</file>