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EGATIF\2021\Ye12'2021\"/>
    </mc:Choice>
  </mc:AlternateContent>
  <xr:revisionPtr revIDLastSave="0" documentId="13_ncr:1_{EA8D1CE2-E68E-415E-82A7-38A2A2D04C9F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BS" sheetId="9" r:id="rId1"/>
    <sheet name="securities" sheetId="13" r:id="rId2"/>
    <sheet name="PL" sheetId="14" r:id="rId3"/>
  </sheets>
  <definedNames>
    <definedName name="_xlnm.Print_Area" localSheetId="0">BS!$A$1:$L$30</definedName>
    <definedName name="_xlnm.Print_Area" localSheetId="2">PL!$A$1:$K$68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14" l="1"/>
  <c r="M57" i="13"/>
  <c r="M58" i="13" s="1"/>
  <c r="K57" i="13"/>
  <c r="K58" i="13" s="1"/>
  <c r="E57" i="13"/>
  <c r="G57" i="13" l="1"/>
  <c r="I32" i="14" l="1"/>
  <c r="O57" i="13"/>
  <c r="J62" i="14" l="1"/>
  <c r="K62" i="14"/>
  <c r="K20" i="14" l="1"/>
  <c r="I20" i="14"/>
  <c r="I61" i="14" l="1"/>
  <c r="I62" i="14" s="1"/>
  <c r="K61" i="14"/>
  <c r="K15" i="14"/>
  <c r="K8" i="14"/>
  <c r="O14" i="13"/>
  <c r="M14" i="13"/>
  <c r="K14" i="13"/>
  <c r="K22" i="9"/>
  <c r="K20" i="9"/>
  <c r="K15" i="9"/>
  <c r="K12" i="9"/>
  <c r="K16" i="9" l="1"/>
  <c r="K21" i="9" s="1"/>
  <c r="O58" i="13"/>
  <c r="K16" i="14"/>
  <c r="K21" i="14" l="1"/>
  <c r="K30" i="14"/>
  <c r="K33" i="14" s="1"/>
  <c r="K47" i="14" l="1"/>
  <c r="K58" i="14" s="1"/>
  <c r="K63" i="14" s="1"/>
  <c r="K65" i="14" s="1"/>
  <c r="K66" i="14" s="1"/>
  <c r="K36" i="14"/>
  <c r="K38" i="14" s="1"/>
  <c r="K39" i="14" s="1"/>
  <c r="I15" i="14"/>
  <c r="I8" i="14"/>
  <c r="G14" i="13"/>
  <c r="G58" i="13" s="1"/>
  <c r="E14" i="13"/>
  <c r="E58" i="13" s="1"/>
  <c r="I20" i="9"/>
  <c r="I22" i="9" s="1"/>
  <c r="I15" i="9"/>
  <c r="I12" i="9"/>
  <c r="I26" i="13" l="1"/>
  <c r="I29" i="13"/>
  <c r="I47" i="13"/>
  <c r="I54" i="13"/>
  <c r="I48" i="13"/>
  <c r="I53" i="13"/>
  <c r="I49" i="13"/>
  <c r="I44" i="13"/>
  <c r="I55" i="13"/>
  <c r="I31" i="13"/>
  <c r="I30" i="13"/>
  <c r="I27" i="13"/>
  <c r="G59" i="13"/>
  <c r="I45" i="13"/>
  <c r="I32" i="13"/>
  <c r="I46" i="13"/>
  <c r="I13" i="13"/>
  <c r="I14" i="13" s="1"/>
  <c r="I56" i="13"/>
  <c r="I28" i="13"/>
  <c r="I16" i="9"/>
  <c r="I21" i="9" s="1"/>
  <c r="I16" i="14"/>
  <c r="I30" i="14" s="1"/>
  <c r="I57" i="13" l="1"/>
  <c r="I58" i="13" s="1"/>
  <c r="I33" i="14"/>
  <c r="I21" i="14"/>
  <c r="I47" i="14" l="1"/>
  <c r="I58" i="14" s="1"/>
  <c r="I63" i="14" s="1"/>
  <c r="I65" i="14" s="1"/>
  <c r="I66" i="14" s="1"/>
  <c r="I36" i="14"/>
  <c r="I38" i="14" s="1"/>
  <c r="I39" i="14" s="1"/>
</calcChain>
</file>

<file path=xl/sharedStrings.xml><?xml version="1.0" encoding="utf-8"?>
<sst xmlns="http://schemas.openxmlformats.org/spreadsheetml/2006/main" count="196" uniqueCount="142">
  <si>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</si>
  <si>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</si>
  <si>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</si>
  <si>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</si>
  <si>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</si>
  <si>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</si>
  <si>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</si>
  <si>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</si>
  <si>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</si>
  <si>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</si>
  <si>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</si>
  <si>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</si>
  <si>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</si>
  <si>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</si>
  <si>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</si>
  <si>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</si>
  <si>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</si>
  <si>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</si>
  <si>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</si>
  <si>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ค่าธรรมเนียมผู้ดูแลผลประโยชน์</t>
  </si>
  <si>
    <t>ค่าธรรมเนียมนายทะเบียน</t>
  </si>
  <si>
    <t>(หน่วย: บาท)</t>
  </si>
  <si>
    <t>ค่าธรรมเนียมวิชาชีพ</t>
  </si>
  <si>
    <t>ค่าใช้จ่ายอื่น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</si>
  <si>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</si>
  <si>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</si>
  <si>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</si>
  <si>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</si>
  <si>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</si>
  <si>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</si>
  <si>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</si>
  <si>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</si>
  <si>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</si>
  <si>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</si>
  <si>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</si>
  <si>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</si>
  <si>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</si>
  <si>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</si>
  <si>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</si>
  <si>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</si>
  <si>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</si>
  <si>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</si>
  <si>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</si>
  <si>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</si>
  <si>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</si>
  <si>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</si>
  <si>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</si>
  <si>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เงินสดสุทธิจากกิจกรรมดำเนินงาน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</si>
  <si>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</si>
  <si>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</si>
  <si>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</si>
  <si>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</si>
  <si>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8 กรกฎาคม 2558 จนถึงวันที่ 7 กรกฎาคม 2578</t>
  </si>
  <si>
    <t>จำนวนหน่วยลงทุนที่จำหน่ายแล้วทั้งหมด ณ วันปลายปี (หน่วย)</t>
  </si>
  <si>
    <t>หมายเหตุประกอบงบการเงินเป็นส่วนหนึ่งของงบการเงินนี้</t>
  </si>
  <si>
    <t>(บาท)</t>
  </si>
  <si>
    <t>การแบ่งปันส่วนทุนให้ผู้ถือหน่วยลงทุนในระหว่างปี</t>
  </si>
  <si>
    <t>สินทรัพย์สุทธิต้นปี</t>
  </si>
  <si>
    <t>สินทรัพย์สุทธิปลายปี</t>
  </si>
  <si>
    <t>เงินฝากธนาคาร ณ วันต้นปี</t>
  </si>
  <si>
    <t>สินทรัพย์สุทธิต่อหน่วย</t>
  </si>
  <si>
    <t>โดยรายได้ค่าความพร้อมจ่าย ครอบคลุมรายได้ตั้งแต่วันที่</t>
  </si>
  <si>
    <t>รายการปรับกระทบการเพิ่มขึ้นในสินทรัพย์สุทธิจากการดำเนินงาน</t>
  </si>
  <si>
    <t xml:space="preserve">   ให้เป็นเงินสดสุทธิจากกิจกรรมดำเนินงาน</t>
  </si>
  <si>
    <t>รายการกำไร (ขาดทุน) สุทธิจากเงินลงทุน</t>
  </si>
  <si>
    <t>รวมรายการกำไร (ขาดทุน) สุทธิจากเงินลงทุน</t>
  </si>
  <si>
    <t>งบแสดงฐานะการเงิน</t>
  </si>
  <si>
    <t>ตั๋วเงินคลัง</t>
  </si>
  <si>
    <t>กระทรวงการคลัง งวดที่ 1/182/63</t>
  </si>
  <si>
    <t>6 มกราคม 2564</t>
  </si>
  <si>
    <t>ธนาคารแห่งประเทศไทย งวดที่ 42/91/63</t>
  </si>
  <si>
    <t>ธนาคารแห่งประเทศไทย งวดที่ 33/182/63</t>
  </si>
  <si>
    <t>18 กุมภาพันธ์ 2564</t>
  </si>
  <si>
    <t>ธนาคารแห่งประเทศไทย งวดที่ 36/182/63</t>
  </si>
  <si>
    <t>11 มีนาคม 2564</t>
  </si>
  <si>
    <t>ธนาคารแห่งประเทศไทย งวดที่ 39/182/63</t>
  </si>
  <si>
    <t>ธนาคารแห่งประเทศไทย งวดที่ 41/182/63</t>
  </si>
  <si>
    <t>22 เมษายน 2564</t>
  </si>
  <si>
    <t>8 กรกฏาคม 2564</t>
  </si>
  <si>
    <t>ธนาคารแห่งประเทศไทย งวดที่ 10/364/63</t>
  </si>
  <si>
    <t>7 ตุลาคม 2564</t>
  </si>
  <si>
    <t>กระทรวงการคลัง งวดที่ 3/182/63</t>
  </si>
  <si>
    <t>31 มีนาคม 2564</t>
  </si>
  <si>
    <t>4 มิถุนายน 2564</t>
  </si>
  <si>
    <t>เงินลงทุนที่แสดงด้วยมูลค่ายุติธรรมผ่านกำไรหรือขาดทุน</t>
  </si>
  <si>
    <t>ธนาคารแห่งประเทศไทย งวดที่ 44/183/63</t>
  </si>
  <si>
    <t>ธนาคารแห่งประเทศไทย งวดที่ 7/364/63</t>
  </si>
  <si>
    <t>งบกำไรขาดทุนเบ็ดเสร็จ</t>
  </si>
  <si>
    <t>รายการกำไร (ขาดทุน) สุทธิจากการวัดมูลค่าเงินลงทุน</t>
  </si>
  <si>
    <t>21 มกราคม 2564</t>
  </si>
  <si>
    <t>1 เมษายน 2564</t>
  </si>
  <si>
    <t>ณ วันที่ 31 ธันวาคม 2564</t>
  </si>
  <si>
    <t>สำหรับปีสิ้นสุดวันที่ 31 ธันวาคม 2564</t>
  </si>
  <si>
    <t>รายการขาดทุนสุทธิที่เกิดขึ้นจากเงินลงทุน</t>
  </si>
  <si>
    <t>การจ่ายเงินลดทุนให้แก่ผู้ถือหน่วยลงทุนระหว่างปี</t>
  </si>
  <si>
    <t>ธนาคารแห่งประเทศไทย รุ่นที่ 2/2ปี/2563</t>
  </si>
  <si>
    <t>ธนาคารแห่งประเทศไทยงวดที่ 42/91/64</t>
  </si>
  <si>
    <t>ธนาคารแห่งประเทศไทยงวดที่ 43/91/64</t>
  </si>
  <si>
    <t>ธนาคารแห่งประเทศไทยงวดที่ 2/364/64</t>
  </si>
  <si>
    <t>ธนาคารแห่งประเทศไทยงวดที่ 44/91/64</t>
  </si>
  <si>
    <t>ธนาคารแห่งประเทศไทยงวดที่ 45/91/64</t>
  </si>
  <si>
    <t>ธนาคารแห่งประเทศไทยงวดที่ 46/91/64</t>
  </si>
  <si>
    <t>ธนาคารแห่งประเทศไทยงวดที่ 4/364/64</t>
  </si>
  <si>
    <t>ธนาคารแห่งประเทศไทยงวดที่ 6/363/64</t>
  </si>
  <si>
    <t>ธนาคารแห่งประเทศไทยงวดที่ 7/364/64</t>
  </si>
  <si>
    <t>ธนาคารแห่งประเทศไทยงวดที่ 8/364/64</t>
  </si>
  <si>
    <t>ธนาคารแห่งประเทศไทยงวดที่ 11/364/64</t>
  </si>
  <si>
    <t>20 มกราคม 2565</t>
  </si>
  <si>
    <t>27 มกราคม 2565</t>
  </si>
  <si>
    <t>3 กุมภาพันธ์ 2565</t>
  </si>
  <si>
    <t>10 กุมภาพันธ์ 2565</t>
  </si>
  <si>
    <t>17 กุมภาพันธ์ 2565</t>
  </si>
  <si>
    <t>7 เมษายน 2565</t>
  </si>
  <si>
    <t>25 พฤษภาคม 2565</t>
  </si>
  <si>
    <t>2 มิถุนายน 2565</t>
  </si>
  <si>
    <t>7 กรกฎาคม 2565</t>
  </si>
  <si>
    <t>4 สิงหาคม 2565</t>
  </si>
  <si>
    <t>1 กันยายน 2665</t>
  </si>
  <si>
    <t>3 พฤศจิกายน 2565</t>
  </si>
  <si>
    <t>กระทรวงการคลัง งวดที่ 20/183/64</t>
  </si>
  <si>
    <t>กระทรวงการคลัง งวดที่ 22/182/64</t>
  </si>
  <si>
    <t>16 มีนาคม 2665</t>
  </si>
  <si>
    <t>กระทรวงการคลัง งวดที่ 3/182/65</t>
  </si>
  <si>
    <t>11 พฤษภาคม 2565</t>
  </si>
  <si>
    <t>กระทรวงการคลัง งวดที่ 4/182/65</t>
  </si>
  <si>
    <t xml:space="preserve">   (ราคาทุน: 17,641 ล้านบาท (2563: 18,225 ล้านบาท))</t>
  </si>
  <si>
    <t>การเพิ่มขึ้น (ลดลง) ในสินทรัพย์สุทธิจากการดำเนินงาน</t>
  </si>
  <si>
    <t xml:space="preserve">   สินทรัพย์อื่นลดลง</t>
  </si>
  <si>
    <t xml:space="preserve">   ค่าใช้จ่ายค้างจ่ายลดลง</t>
  </si>
  <si>
    <t xml:space="preserve">   ขาดทุน (กำไร) จากการจำหน่ายเงินลงทุนในหลักทรัพย์</t>
  </si>
  <si>
    <t>เงินฝากธนาคารเพิ่มขึ้น (ลดลง) สุทธิ</t>
  </si>
  <si>
    <t>งบประกอบรายละเอียดเงินลงทุน (ต่อ)</t>
  </si>
  <si>
    <t>ธนาคารแห่งประเทศไทยงวดที่ 9/364/64</t>
  </si>
  <si>
    <t>12, 13</t>
  </si>
  <si>
    <t>เงินลงทุนในธุรกิจโครงสร้างพื้นฐานโรงไฟฟ้า (หมายเหตุ 7)</t>
  </si>
  <si>
    <t>เงินลงทุนในหลักทรัพย์ (หมายเหตุ 7)</t>
  </si>
  <si>
    <t>การเพิ่มขึ้น (ลดลง) ในสินทรัพย์สุทธิจากการดำเนินงานในระหว่างปี</t>
  </si>
  <si>
    <t>เงินฝากธนาคาร ณ วันปลายปี (หมายเหตุ 8)</t>
  </si>
  <si>
    <t>การเพิ่มขึ้น (ลดลง) ในสินทรัพย์สุทธิในระหว่างปี</t>
  </si>
  <si>
    <t xml:space="preserve">   ขาดทุน (กำไร) สุทธิที่ยังไม่เกิดขึ้นจากการวัดมูลค่าเงินลงทุน</t>
  </si>
  <si>
    <t>รายการกำไร (ขาดทุน) สุทธิที่เกิดขึ้นจากเงินลงทุน</t>
  </si>
  <si>
    <t>9, 10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</si>
</sst>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000_);\(#,##0.0000\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0_);_(* \(#,##0.00\);_(* &quot;-&quot;_);_(@_)"/>
    <numFmt numFmtId="170" formatCode="_-* #,##0_-;\-* #,##0_-;_-* &quot;-&quot;??_-;_-@_-"/>
    <numFmt numFmtId="171" formatCode="[$-F800]dddd\,\ mmmm\ dd\,\ yyyy"/>
    <numFmt numFmtId="172" formatCode="0.000000%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4"/>
      <name val="Cordia New"/>
      <family val="2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0"/>
      <color theme="1"/>
      <name val="Microsoft Sans Serif"/>
      <family val="2"/>
    </font>
    <font>
      <sz val="11"/>
      <color rgb="FF545454"/>
      <name val="Arial"/>
      <family val="2"/>
    </font>
    <font>
      <i/>
      <u/>
      <sz val="16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1" fillId="0" borderId="0"/>
    <xf numFmtId="0" fontId="8" fillId="0" borderId="0"/>
    <xf numFmtId="9" fontId="16" fillId="0" borderId="0" applyFont="0" applyFill="0" applyBorder="0" applyAlignment="0" applyProtection="0"/>
  </cellStyleXfs>
  <cellXfs count="125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37" fontId="10" fillId="0" borderId="0" xfId="0" applyNumberFormat="1" applyFont="1" applyFill="1" applyAlignment="1">
      <alignment vertical="center"/>
    </xf>
    <xf numFmtId="37" fontId="11" fillId="0" borderId="0" xfId="0" applyNumberFormat="1" applyFont="1" applyFill="1" applyAlignment="1">
      <alignment horizontal="center" vertical="center"/>
    </xf>
    <xf numFmtId="41" fontId="10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0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66" fontId="5" fillId="0" borderId="4" xfId="1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top"/>
    </xf>
    <xf numFmtId="37" fontId="7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66" fontId="5" fillId="0" borderId="0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2" fillId="0" borderId="0" xfId="0" applyNumberFormat="1" applyFont="1" applyFill="1" applyAlignment="1">
      <alignment vertical="top"/>
    </xf>
    <xf numFmtId="168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2" xfId="0" applyNumberFormat="1" applyFont="1" applyFill="1" applyBorder="1" applyAlignment="1">
      <alignment vertical="top"/>
    </xf>
    <xf numFmtId="41" fontId="5" fillId="0" borderId="2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66" fontId="5" fillId="0" borderId="0" xfId="0" applyNumberFormat="1" applyFont="1" applyFill="1" applyAlignment="1">
      <alignment vertical="top"/>
    </xf>
    <xf numFmtId="167" fontId="5" fillId="0" borderId="0" xfId="1" applyNumberFormat="1" applyFont="1" applyFill="1" applyAlignment="1">
      <alignment vertical="top"/>
    </xf>
    <xf numFmtId="0" fontId="5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horizontal="right" vertical="center"/>
    </xf>
    <xf numFmtId="43" fontId="5" fillId="0" borderId="0" xfId="1" applyFont="1" applyFill="1" applyAlignment="1">
      <alignment vertical="center"/>
    </xf>
    <xf numFmtId="0" fontId="7" fillId="0" borderId="0" xfId="0" quotePrefix="1" applyNumberFormat="1" applyFont="1" applyFill="1" applyBorder="1" applyAlignment="1">
      <alignment horizontal="center" vertical="top"/>
    </xf>
    <xf numFmtId="170" fontId="5" fillId="0" borderId="2" xfId="0" applyNumberFormat="1" applyFont="1" applyFill="1" applyBorder="1" applyAlignment="1">
      <alignment vertical="top"/>
    </xf>
    <xf numFmtId="164" fontId="12" fillId="0" borderId="0" xfId="0" applyNumberFormat="1" applyFont="1" applyFill="1" applyAlignment="1">
      <alignment vertical="center"/>
    </xf>
    <xf numFmtId="41" fontId="5" fillId="0" borderId="0" xfId="1" quotePrefix="1" applyNumberFormat="1" applyFont="1" applyFill="1" applyAlignment="1">
      <alignment horizontal="right" vertical="center"/>
    </xf>
    <xf numFmtId="37" fontId="15" fillId="0" borderId="0" xfId="0" applyNumberFormat="1" applyFont="1" applyFill="1" applyBorder="1" applyAlignment="1">
      <alignment horizontal="center" vertical="center"/>
    </xf>
    <xf numFmtId="37" fontId="7" fillId="0" borderId="0" xfId="0" quotePrefix="1" applyNumberFormat="1" applyFont="1" applyFill="1" applyBorder="1" applyAlignment="1">
      <alignment horizontal="center" vertical="top"/>
    </xf>
    <xf numFmtId="37" fontId="4" fillId="0" borderId="0" xfId="0" applyNumberFormat="1" applyFont="1" applyFill="1" applyAlignment="1">
      <alignment horizontal="left" vertical="center"/>
    </xf>
    <xf numFmtId="0" fontId="5" fillId="0" borderId="0" xfId="3" applyFont="1" applyFill="1" applyAlignment="1">
      <alignment vertical="center"/>
    </xf>
    <xf numFmtId="0" fontId="4" fillId="0" borderId="0" xfId="3" applyFont="1" applyFill="1" applyAlignment="1">
      <alignment horizontal="left" vertical="center"/>
    </xf>
    <xf numFmtId="0" fontId="5" fillId="0" borderId="0" xfId="6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37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vertical="center"/>
    </xf>
    <xf numFmtId="43" fontId="5" fillId="0" borderId="0" xfId="1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horizontal="centerContinuous" vertical="center"/>
    </xf>
    <xf numFmtId="37" fontId="5" fillId="0" borderId="2" xfId="3" applyNumberFormat="1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Continuous" vertical="center"/>
    </xf>
    <xf numFmtId="43" fontId="5" fillId="0" borderId="2" xfId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Continuous" vertical="center"/>
    </xf>
    <xf numFmtId="0" fontId="4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41" fontId="5" fillId="0" borderId="2" xfId="3" applyNumberFormat="1" applyFont="1" applyFill="1" applyBorder="1" applyAlignment="1">
      <alignment horizontal="center" vertical="center"/>
    </xf>
    <xf numFmtId="41" fontId="5" fillId="0" borderId="0" xfId="3" applyNumberFormat="1" applyFont="1" applyFill="1" applyAlignment="1">
      <alignment horizontal="centerContinuous" vertical="center"/>
    </xf>
    <xf numFmtId="43" fontId="5" fillId="0" borderId="2" xfId="1" applyNumberFormat="1" applyFont="1" applyFill="1" applyBorder="1" applyAlignment="1">
      <alignment horizontal="center" vertical="center"/>
    </xf>
    <xf numFmtId="37" fontId="5" fillId="0" borderId="0" xfId="3" applyNumberFormat="1" applyFont="1" applyFill="1" applyAlignment="1">
      <alignment horizontal="centerContinuous" vertical="center"/>
    </xf>
    <xf numFmtId="0" fontId="7" fillId="0" borderId="0" xfId="3" applyFont="1" applyFill="1" applyAlignment="1">
      <alignment horizontal="center" vertical="center"/>
    </xf>
    <xf numFmtId="171" fontId="5" fillId="0" borderId="0" xfId="3" applyNumberFormat="1" applyFont="1" applyFill="1" applyAlignment="1">
      <alignment horizontal="center" vertical="center"/>
    </xf>
    <xf numFmtId="41" fontId="10" fillId="0" borderId="0" xfId="3" applyNumberFormat="1" applyFont="1" applyFill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69" fontId="10" fillId="0" borderId="0" xfId="3" applyNumberFormat="1" applyFont="1" applyFill="1" applyAlignment="1">
      <alignment horizontal="center" vertical="center"/>
    </xf>
    <xf numFmtId="37" fontId="5" fillId="0" borderId="0" xfId="5" applyNumberFormat="1" applyFont="1" applyFill="1" applyAlignment="1">
      <alignment vertical="center"/>
    </xf>
    <xf numFmtId="41" fontId="5" fillId="0" borderId="1" xfId="3" applyNumberFormat="1" applyFont="1" applyFill="1" applyBorder="1" applyAlignment="1">
      <alignment vertical="center"/>
    </xf>
    <xf numFmtId="41" fontId="5" fillId="0" borderId="0" xfId="3" applyNumberFormat="1" applyFont="1" applyFill="1" applyAlignment="1">
      <alignment vertical="center"/>
    </xf>
    <xf numFmtId="169" fontId="5" fillId="0" borderId="1" xfId="3" applyNumberFormat="1" applyFont="1" applyFill="1" applyBorder="1" applyAlignment="1">
      <alignment vertical="center"/>
    </xf>
    <xf numFmtId="41" fontId="5" fillId="0" borderId="4" xfId="3" applyNumberFormat="1" applyFont="1" applyFill="1" applyBorder="1" applyAlignment="1">
      <alignment vertical="center"/>
    </xf>
    <xf numFmtId="169" fontId="5" fillId="0" borderId="4" xfId="3" applyNumberFormat="1" applyFont="1" applyFill="1" applyBorder="1" applyAlignment="1">
      <alignment vertical="center"/>
    </xf>
    <xf numFmtId="37" fontId="4" fillId="0" borderId="0" xfId="3" applyNumberFormat="1" applyFont="1" applyFill="1" applyBorder="1" applyAlignment="1">
      <alignment vertical="center"/>
    </xf>
    <xf numFmtId="166" fontId="5" fillId="0" borderId="0" xfId="1" applyNumberFormat="1" applyFont="1" applyFill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43" fontId="5" fillId="0" borderId="0" xfId="1" applyFont="1" applyFill="1" applyAlignment="1">
      <alignment horizontal="right" vertical="center"/>
    </xf>
    <xf numFmtId="172" fontId="5" fillId="0" borderId="0" xfId="7" applyNumberFormat="1" applyFont="1" applyFill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171" fontId="5" fillId="0" borderId="0" xfId="3" applyNumberFormat="1" applyFont="1" applyFill="1" applyAlignment="1">
      <alignment vertical="center"/>
    </xf>
    <xf numFmtId="0" fontId="5" fillId="0" borderId="2" xfId="6" quotePrefix="1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5" fillId="0" borderId="2" xfId="6" applyFont="1" applyFill="1" applyBorder="1" applyAlignment="1">
      <alignment horizontal="center" vertical="center"/>
    </xf>
    <xf numFmtId="0" fontId="5" fillId="0" borderId="2" xfId="6" quotePrefix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MJLFT2" xfId="6" xr:uid="{00000000-0005-0000-0000-000006000000}"/>
    <cellStyle name="Percent" xfId="7" builtinId="5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28"/>
  <sheetViews>
    <sheetView showGridLines="0" view="pageBreakPreview" topLeftCell="A37" zoomScale="70" zoomScaleNormal="100" zoomScaleSheetLayoutView="70" workbookViewId="0">
      <selection activeCell="K20" sqref="K20"/>
    </sheetView>
  </sheetViews>
  <sheetFormatPr defaultColWidth="9.140625" defaultRowHeight="24" customHeight="1" x14ac:dyDescent="0.2"/>
  <cols>
    <col min="1" max="3" width="9.140625" style="39"/>
    <col min="4" max="4" width="10" style="39" customWidth="1"/>
    <col min="5" max="5" width="8.140625" style="39" customWidth="1"/>
    <col min="6" max="6" width="11.7109375" style="39" customWidth="1"/>
    <col min="7" max="7" width="7.5703125" style="40" customWidth="1"/>
    <col min="8" max="8" width="1.42578125" style="39" customWidth="1"/>
    <col min="9" max="9" width="18.28515625" style="48" customWidth="1"/>
    <col min="10" max="10" width="1.42578125" style="39" customWidth="1"/>
    <col min="11" max="11" width="16.7109375" style="48" customWidth="1"/>
    <col min="12" max="12" width="0.28515625" style="42" customWidth="1"/>
    <col min="13" max="13" width="12.5703125" style="43" bestFit="1" customWidth="1"/>
    <col min="14" max="14" width="22.42578125" style="39" customWidth="1"/>
    <col min="15" max="15" width="9.140625" style="39"/>
    <col min="16" max="16" width="13.7109375" style="39" bestFit="1" customWidth="1"/>
    <col min="17" max="18" width="9.140625" style="39"/>
    <col min="19" max="19" width="11.5703125" style="39" bestFit="1" customWidth="1"/>
    <col min="20" max="20" width="13.85546875" style="39" bestFit="1" customWidth="1"/>
    <col min="21" max="21" width="1.7109375" style="39" customWidth="1"/>
    <col min="22" max="22" width="11.5703125" style="39" bestFit="1" customWidth="1"/>
    <col min="23" max="23" width="12.28515625" style="39" bestFit="1" customWidth="1"/>
    <col min="24" max="24" width="2.28515625" style="39" customWidth="1"/>
    <col min="25" max="25" width="12.28515625" style="39" bestFit="1" customWidth="1"/>
    <col min="26" max="16384" width="9.140625" style="39"/>
  </cols>
  <sheetData>
    <row r="1" spans="1:25" ht="24" customHeight="1" x14ac:dyDescent="0.2">
      <c r="A1" s="44" t="s">
        <v>42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25" ht="24" customHeight="1" x14ac:dyDescent="0.2">
      <c r="A2" s="44" t="s">
        <v>66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25" ht="24" customHeight="1" x14ac:dyDescent="0.2">
      <c r="A3" s="45" t="s">
        <v>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25" ht="24" customHeight="1" x14ac:dyDescent="0.2">
      <c r="A4" s="45"/>
      <c r="B4" s="45"/>
      <c r="C4" s="45"/>
      <c r="D4" s="45"/>
      <c r="E4" s="45"/>
      <c r="F4" s="45"/>
      <c r="G4" s="45"/>
      <c r="H4" s="45"/>
      <c r="I4" s="41"/>
      <c r="J4" s="45"/>
      <c r="K4" s="41" t="s">
        <v>21</v>
      </c>
      <c r="L4" s="45"/>
    </row>
    <row r="5" spans="1:25" s="48" customFormat="1" ht="24" customHeight="1" x14ac:dyDescent="0.2">
      <c r="A5" s="46"/>
      <c r="B5" s="47"/>
      <c r="C5" s="46"/>
      <c r="D5" s="46"/>
      <c r="E5" s="47"/>
      <c r="F5" s="47"/>
      <c r="G5" s="75" t="s">
        <v>0</v>
      </c>
      <c r="I5" s="70">
        <v>2564</v>
      </c>
      <c r="J5" s="38"/>
      <c r="K5" s="70">
        <v>2563</v>
      </c>
      <c r="L5" s="49"/>
      <c r="M5" s="50"/>
    </row>
    <row r="6" spans="1:25" s="48" customFormat="1" ht="24" customHeight="1" x14ac:dyDescent="0.2">
      <c r="A6" s="44" t="s">
        <v>1</v>
      </c>
      <c r="M6" s="50"/>
      <c r="S6" s="49"/>
      <c r="T6" s="49"/>
      <c r="U6" s="49"/>
      <c r="V6" s="49"/>
      <c r="W6" s="49"/>
      <c r="X6" s="49"/>
      <c r="Y6" s="49"/>
    </row>
    <row r="7" spans="1:25" s="48" customFormat="1" ht="24" customHeight="1" x14ac:dyDescent="0.2">
      <c r="A7" s="48" t="s">
        <v>84</v>
      </c>
      <c r="G7" s="51"/>
      <c r="M7" s="50"/>
      <c r="S7" s="64"/>
      <c r="T7" s="64"/>
      <c r="U7" s="49"/>
      <c r="V7" s="65"/>
      <c r="W7" s="65"/>
      <c r="X7" s="49"/>
      <c r="Y7" s="49"/>
    </row>
    <row r="8" spans="1:25" s="48" customFormat="1" ht="24" customHeight="1" x14ac:dyDescent="0.2">
      <c r="A8" s="48" t="s">
        <v>125</v>
      </c>
      <c r="G8" s="52">
        <v>7</v>
      </c>
      <c r="H8" s="52">
        <v>8</v>
      </c>
      <c r="I8" s="53">
        <v>19895126998</v>
      </c>
      <c r="J8" s="55"/>
      <c r="K8" s="53">
        <v>21545834735</v>
      </c>
      <c r="M8" s="50"/>
      <c r="S8" s="49"/>
      <c r="T8" s="49"/>
      <c r="U8" s="49"/>
      <c r="V8" s="49"/>
      <c r="W8" s="49"/>
      <c r="X8" s="49"/>
      <c r="Y8" s="49"/>
    </row>
    <row r="9" spans="1:25" s="48" customFormat="1" ht="24" customHeight="1" x14ac:dyDescent="0.2">
      <c r="A9" s="54" t="s">
        <v>43</v>
      </c>
      <c r="E9" s="52"/>
      <c r="G9" s="52">
        <v>8</v>
      </c>
      <c r="H9" s="52"/>
      <c r="I9" s="53">
        <v>12836390</v>
      </c>
      <c r="J9" s="55"/>
      <c r="K9" s="53">
        <v>5005859</v>
      </c>
      <c r="M9" s="50"/>
      <c r="S9" s="49"/>
      <c r="T9" s="49"/>
      <c r="U9" s="49"/>
      <c r="V9" s="49"/>
      <c r="W9" s="49"/>
      <c r="X9" s="49"/>
      <c r="Y9" s="49"/>
    </row>
    <row r="10" spans="1:25" s="48" customFormat="1" ht="24" customHeight="1" x14ac:dyDescent="0.2">
      <c r="A10" s="54" t="s">
        <v>29</v>
      </c>
      <c r="E10" s="52"/>
      <c r="G10" s="52">
        <v>13</v>
      </c>
      <c r="H10" s="52"/>
      <c r="I10" s="53">
        <v>332886781</v>
      </c>
      <c r="J10" s="55"/>
      <c r="K10" s="53">
        <v>375230200</v>
      </c>
      <c r="M10" s="50"/>
      <c r="S10" s="49"/>
      <c r="T10" s="49"/>
      <c r="U10" s="49"/>
      <c r="V10" s="49"/>
      <c r="W10" s="49"/>
      <c r="X10" s="49"/>
      <c r="Y10" s="49"/>
    </row>
    <row r="11" spans="1:25" s="48" customFormat="1" ht="24" customHeight="1" x14ac:dyDescent="0.2">
      <c r="A11" s="54" t="s">
        <v>30</v>
      </c>
      <c r="E11" s="52"/>
      <c r="G11" s="52"/>
      <c r="H11" s="52"/>
      <c r="I11" s="56">
        <v>1312826</v>
      </c>
      <c r="J11" s="55"/>
      <c r="K11" s="56">
        <v>1591808</v>
      </c>
      <c r="M11" s="50"/>
      <c r="S11" s="49"/>
      <c r="T11" s="49"/>
      <c r="U11" s="49"/>
      <c r="V11" s="49"/>
      <c r="W11" s="49"/>
      <c r="X11" s="49"/>
      <c r="Y11" s="49"/>
    </row>
    <row r="12" spans="1:25" s="48" customFormat="1" ht="24" customHeight="1" x14ac:dyDescent="0.2">
      <c r="A12" s="44" t="s">
        <v>2</v>
      </c>
      <c r="I12" s="57">
        <f>SUM(I8:I11)</f>
        <v>20242162995</v>
      </c>
      <c r="J12" s="53"/>
      <c r="K12" s="57">
        <f>SUM(K8:K11)</f>
        <v>21927662602</v>
      </c>
      <c r="M12" s="50"/>
      <c r="S12" s="49"/>
      <c r="T12" s="49"/>
      <c r="U12" s="49"/>
      <c r="V12" s="49"/>
      <c r="W12" s="49"/>
      <c r="X12" s="49"/>
      <c r="Y12" s="49"/>
    </row>
    <row r="13" spans="1:25" s="48" customFormat="1" ht="24" customHeight="1" x14ac:dyDescent="0.2">
      <c r="A13" s="44" t="s">
        <v>3</v>
      </c>
      <c r="I13" s="53"/>
      <c r="J13" s="53"/>
      <c r="K13" s="53"/>
      <c r="M13" s="50"/>
      <c r="S13" s="49"/>
      <c r="T13" s="49"/>
      <c r="U13" s="49"/>
      <c r="V13" s="49"/>
      <c r="W13" s="49"/>
      <c r="X13" s="49"/>
      <c r="Y13" s="49"/>
    </row>
    <row r="14" spans="1:25" s="48" customFormat="1" ht="24" customHeight="1" x14ac:dyDescent="0.2">
      <c r="A14" s="48" t="s">
        <v>31</v>
      </c>
      <c r="E14" s="52"/>
      <c r="G14" s="52"/>
      <c r="H14" s="52"/>
      <c r="I14" s="56">
        <v>1971732</v>
      </c>
      <c r="J14" s="55"/>
      <c r="K14" s="56">
        <v>2180599</v>
      </c>
      <c r="M14" s="50"/>
      <c r="S14" s="49"/>
      <c r="T14" s="49"/>
      <c r="U14" s="49"/>
      <c r="V14" s="49"/>
      <c r="W14" s="49"/>
      <c r="X14" s="49"/>
      <c r="Y14" s="49"/>
    </row>
    <row r="15" spans="1:25" s="48" customFormat="1" ht="24" customHeight="1" x14ac:dyDescent="0.2">
      <c r="A15" s="58" t="s">
        <v>4</v>
      </c>
      <c r="E15" s="52"/>
      <c r="I15" s="57">
        <f>SUM(I14)</f>
        <v>1971732</v>
      </c>
      <c r="J15" s="53"/>
      <c r="K15" s="57">
        <f>SUM(K14)</f>
        <v>2180599</v>
      </c>
      <c r="M15" s="50"/>
      <c r="S15" s="49"/>
      <c r="T15" s="49"/>
      <c r="U15" s="49"/>
      <c r="V15" s="49"/>
      <c r="W15" s="49"/>
      <c r="X15" s="49"/>
      <c r="Y15" s="49"/>
    </row>
    <row r="16" spans="1:25" s="48" customFormat="1" ht="24" customHeight="1" thickBot="1" x14ac:dyDescent="0.25">
      <c r="A16" s="45" t="s">
        <v>5</v>
      </c>
      <c r="E16" s="52"/>
      <c r="I16" s="59">
        <f>+I12-I15</f>
        <v>20240191263</v>
      </c>
      <c r="J16" s="53"/>
      <c r="K16" s="59">
        <f>+K12-K15</f>
        <v>21925482003</v>
      </c>
      <c r="M16" s="50"/>
    </row>
    <row r="17" spans="1:13" s="48" customFormat="1" ht="24" customHeight="1" thickTop="1" x14ac:dyDescent="0.2">
      <c r="A17" s="45" t="s">
        <v>5</v>
      </c>
      <c r="I17" s="60"/>
      <c r="K17" s="60"/>
      <c r="M17" s="50"/>
    </row>
    <row r="18" spans="1:13" s="48" customFormat="1" ht="24" customHeight="1" x14ac:dyDescent="0.2">
      <c r="A18" s="48" t="s">
        <v>6</v>
      </c>
      <c r="G18" s="52">
        <v>9</v>
      </c>
      <c r="H18" s="52"/>
      <c r="I18" s="60">
        <v>19995774000</v>
      </c>
      <c r="J18" s="52"/>
      <c r="K18" s="60">
        <v>20266889000</v>
      </c>
      <c r="M18" s="50"/>
    </row>
    <row r="19" spans="1:13" s="48" customFormat="1" ht="24" customHeight="1" x14ac:dyDescent="0.2">
      <c r="A19" s="54" t="s">
        <v>7</v>
      </c>
      <c r="G19" s="52">
        <v>9</v>
      </c>
      <c r="H19" s="52"/>
      <c r="I19" s="57">
        <v>244417263</v>
      </c>
      <c r="J19" s="55"/>
      <c r="K19" s="71">
        <v>1658593003</v>
      </c>
      <c r="M19" s="50"/>
    </row>
    <row r="20" spans="1:13" s="48" customFormat="1" ht="24" customHeight="1" thickBot="1" x14ac:dyDescent="0.25">
      <c r="A20" s="44" t="s">
        <v>5</v>
      </c>
      <c r="I20" s="59">
        <f>SUM(I18:I19)</f>
        <v>20240191263</v>
      </c>
      <c r="K20" s="59">
        <f>SUM(K18:K19)</f>
        <v>21925482003</v>
      </c>
      <c r="M20" s="50"/>
    </row>
    <row r="21" spans="1:13" s="48" customFormat="1" ht="24" customHeight="1" thickTop="1" x14ac:dyDescent="0.2">
      <c r="I21" s="67">
        <f>+I20-I16</f>
        <v>0</v>
      </c>
      <c r="J21" s="53"/>
      <c r="K21" s="67">
        <f>+K20-K16</f>
        <v>0</v>
      </c>
      <c r="M21" s="50"/>
    </row>
    <row r="22" spans="1:13" s="48" customFormat="1" ht="24" customHeight="1" x14ac:dyDescent="0.2">
      <c r="A22" s="48" t="s">
        <v>60</v>
      </c>
      <c r="I22" s="68">
        <f>ROUNDDOWN(I20/I23,5)</f>
        <v>9.70519</v>
      </c>
      <c r="K22" s="68">
        <f>ROUNDDOWN(K20/K23,5)</f>
        <v>10.51329</v>
      </c>
      <c r="M22" s="50"/>
    </row>
    <row r="23" spans="1:13" s="48" customFormat="1" ht="24" customHeight="1" x14ac:dyDescent="0.2">
      <c r="A23" s="48" t="s">
        <v>53</v>
      </c>
      <c r="G23" s="60"/>
      <c r="H23" s="60"/>
      <c r="I23" s="60">
        <v>2085500000</v>
      </c>
      <c r="J23" s="60">
        <v>2085500000</v>
      </c>
      <c r="K23" s="60">
        <v>2085500000</v>
      </c>
      <c r="M23" s="50"/>
    </row>
    <row r="24" spans="1:13" ht="24" customHeight="1" x14ac:dyDescent="0.2">
      <c r="A24" s="48"/>
      <c r="B24" s="48"/>
      <c r="C24" s="48"/>
      <c r="D24" s="48"/>
      <c r="E24" s="48"/>
      <c r="F24" s="48"/>
      <c r="G24" s="60"/>
      <c r="H24" s="61"/>
      <c r="I24" s="49"/>
      <c r="J24" s="61"/>
      <c r="K24" s="49"/>
      <c r="L24" s="60"/>
    </row>
    <row r="25" spans="1:13" ht="24" customHeight="1" x14ac:dyDescent="0.2">
      <c r="A25" s="48" t="s">
        <v>54</v>
      </c>
      <c r="B25" s="48"/>
      <c r="C25" s="48"/>
      <c r="D25" s="48"/>
      <c r="E25" s="48"/>
      <c r="F25" s="48"/>
      <c r="G25" s="48"/>
      <c r="H25" s="62"/>
      <c r="I25" s="49"/>
      <c r="J25" s="62"/>
      <c r="K25" s="49"/>
      <c r="L25" s="48"/>
    </row>
    <row r="26" spans="1:13" ht="24" customHeight="1" x14ac:dyDescent="0.2">
      <c r="A26" s="48"/>
      <c r="B26" s="48"/>
      <c r="C26" s="48"/>
      <c r="D26" s="48"/>
      <c r="E26" s="48"/>
      <c r="F26" s="48"/>
      <c r="G26" s="48"/>
      <c r="H26" s="62"/>
      <c r="I26" s="49"/>
      <c r="J26" s="62"/>
      <c r="K26" s="49"/>
      <c r="L26" s="48"/>
    </row>
    <row r="27" spans="1:13" ht="24" customHeight="1" x14ac:dyDescent="0.2">
      <c r="A27" s="48"/>
      <c r="B27" s="48"/>
      <c r="C27" s="48"/>
      <c r="D27" s="48"/>
      <c r="E27" s="48"/>
      <c r="F27" s="48"/>
      <c r="G27" s="48"/>
      <c r="H27" s="62"/>
      <c r="I27" s="49"/>
      <c r="J27" s="62"/>
      <c r="K27" s="49"/>
      <c r="L27" s="48"/>
    </row>
    <row r="28" spans="1:13" ht="24" customHeight="1" x14ac:dyDescent="0.2">
      <c r="A28" s="48"/>
      <c r="B28" s="48"/>
      <c r="C28" s="48"/>
      <c r="D28" s="48"/>
      <c r="E28" s="48"/>
      <c r="F28" s="48"/>
      <c r="G28" s="48"/>
      <c r="H28" s="48"/>
      <c r="J28" s="48"/>
      <c r="L28" s="48"/>
    </row>
  </sheetData>
  <phoneticPr fontId="2" type="noConversion"/>
  <pageMargins left="0.74803149606299213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66"/>
  <sheetViews>
    <sheetView showGridLines="0" view="pageBreakPreview" topLeftCell="A38" zoomScale="80" zoomScaleNormal="100" zoomScaleSheetLayoutView="80" workbookViewId="0">
      <selection activeCell="C48" sqref="C48"/>
    </sheetView>
  </sheetViews>
  <sheetFormatPr defaultColWidth="9.140625" defaultRowHeight="22.7" customHeight="1" x14ac:dyDescent="0.2"/>
  <cols>
    <col min="1" max="1" width="3.140625" style="77" customWidth="1"/>
    <col min="2" max="2" width="59.7109375" style="77" customWidth="1"/>
    <col min="3" max="3" width="21.28515625" style="77" customWidth="1"/>
    <col min="4" max="4" width="2" style="77" customWidth="1"/>
    <col min="5" max="5" width="16.85546875" style="77" customWidth="1"/>
    <col min="6" max="6" width="1.85546875" style="77" customWidth="1"/>
    <col min="7" max="7" width="17.5703125" style="77" bestFit="1" customWidth="1"/>
    <col min="8" max="8" width="1.85546875" style="77" customWidth="1"/>
    <col min="9" max="9" width="14.5703125" style="69" customWidth="1"/>
    <col min="10" max="10" width="1.5703125" style="82" customWidth="1"/>
    <col min="11" max="11" width="19" style="77" customWidth="1"/>
    <col min="12" max="12" width="1.85546875" style="77" customWidth="1"/>
    <col min="13" max="13" width="17.28515625" style="77" customWidth="1"/>
    <col min="14" max="14" width="1.85546875" style="77" customWidth="1"/>
    <col min="15" max="15" width="14.5703125" style="77" customWidth="1"/>
    <col min="16" max="16" width="0.85546875" style="77" customWidth="1"/>
    <col min="17" max="16384" width="9.140625" style="77"/>
  </cols>
  <sheetData>
    <row r="1" spans="1:15" ht="22.5" customHeight="1" x14ac:dyDescent="0.2">
      <c r="A1" s="120" t="s">
        <v>42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5" ht="22.7" customHeight="1" x14ac:dyDescent="0.2">
      <c r="A2" s="120" t="s">
        <v>14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5" ht="22.7" customHeight="1" x14ac:dyDescent="0.2">
      <c r="A3" s="120" t="s">
        <v>91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5" ht="22.7" customHeight="1" x14ac:dyDescent="0.2">
      <c r="A4" s="78" t="s">
        <v>44</v>
      </c>
      <c r="B4" s="78"/>
      <c r="C4" s="78"/>
      <c r="D4" s="78"/>
      <c r="E4" s="78"/>
      <c r="F4" s="78"/>
      <c r="G4" s="78"/>
      <c r="H4" s="78"/>
      <c r="I4" s="78"/>
      <c r="J4" s="78"/>
      <c r="L4" s="78"/>
      <c r="N4" s="78"/>
    </row>
    <row r="5" spans="1:15" ht="22.7" customHeight="1" x14ac:dyDescent="0.2">
      <c r="A5" s="78"/>
      <c r="B5" s="78"/>
      <c r="C5" s="78"/>
      <c r="D5" s="78"/>
      <c r="E5" s="122">
        <v>2564</v>
      </c>
      <c r="F5" s="121"/>
      <c r="G5" s="121"/>
      <c r="H5" s="121"/>
      <c r="I5" s="121"/>
      <c r="J5" s="79"/>
      <c r="K5" s="121">
        <v>2563</v>
      </c>
      <c r="L5" s="121"/>
      <c r="M5" s="121"/>
      <c r="N5" s="121"/>
      <c r="O5" s="121"/>
    </row>
    <row r="6" spans="1:15" ht="22.7" customHeight="1" x14ac:dyDescent="0.2">
      <c r="D6" s="80"/>
      <c r="E6" s="81"/>
      <c r="G6" s="82"/>
      <c r="I6" s="83" t="s">
        <v>15</v>
      </c>
      <c r="J6" s="77"/>
      <c r="K6" s="81"/>
      <c r="M6" s="82"/>
      <c r="O6" s="84" t="s">
        <v>15</v>
      </c>
    </row>
    <row r="7" spans="1:15" s="90" customFormat="1" ht="22.7" customHeight="1" x14ac:dyDescent="0.2">
      <c r="A7" s="123" t="s">
        <v>48</v>
      </c>
      <c r="B7" s="123"/>
      <c r="C7" s="123"/>
      <c r="D7" s="85"/>
      <c r="E7" s="86" t="s">
        <v>50</v>
      </c>
      <c r="F7" s="87"/>
      <c r="G7" s="86" t="s">
        <v>16</v>
      </c>
      <c r="H7" s="87"/>
      <c r="I7" s="88" t="s">
        <v>24</v>
      </c>
      <c r="J7" s="87"/>
      <c r="K7" s="86" t="s">
        <v>50</v>
      </c>
      <c r="L7" s="87"/>
      <c r="M7" s="86" t="s">
        <v>16</v>
      </c>
      <c r="N7" s="87"/>
      <c r="O7" s="89" t="s">
        <v>24</v>
      </c>
    </row>
    <row r="8" spans="1:15" ht="22.7" customHeight="1" x14ac:dyDescent="0.2">
      <c r="A8" s="84"/>
      <c r="B8" s="84"/>
      <c r="C8" s="84"/>
      <c r="D8" s="91"/>
      <c r="E8" s="81" t="s">
        <v>55</v>
      </c>
      <c r="F8" s="92"/>
      <c r="G8" s="81" t="s">
        <v>55</v>
      </c>
      <c r="H8" s="92"/>
      <c r="I8" s="83" t="s">
        <v>17</v>
      </c>
      <c r="J8" s="92"/>
      <c r="K8" s="81" t="s">
        <v>55</v>
      </c>
      <c r="L8" s="92"/>
      <c r="M8" s="81" t="s">
        <v>55</v>
      </c>
      <c r="N8" s="92"/>
      <c r="O8" s="84" t="s">
        <v>17</v>
      </c>
    </row>
    <row r="9" spans="1:15" ht="22.7" customHeight="1" x14ac:dyDescent="0.2">
      <c r="A9" s="93" t="s">
        <v>134</v>
      </c>
      <c r="B9" s="84"/>
      <c r="C9" s="84"/>
      <c r="D9" s="91"/>
      <c r="E9" s="81"/>
      <c r="F9" s="92"/>
      <c r="G9" s="81"/>
      <c r="H9" s="92"/>
      <c r="I9" s="83"/>
      <c r="J9" s="92"/>
      <c r="K9" s="81"/>
      <c r="L9" s="92"/>
      <c r="M9" s="81"/>
      <c r="N9" s="92"/>
      <c r="O9" s="84"/>
    </row>
    <row r="10" spans="1:15" ht="22.7" customHeight="1" x14ac:dyDescent="0.2">
      <c r="A10" s="77" t="s">
        <v>45</v>
      </c>
      <c r="B10" s="84"/>
      <c r="C10" s="84"/>
      <c r="D10" s="91"/>
      <c r="E10" s="81"/>
      <c r="F10" s="92"/>
      <c r="G10" s="81"/>
      <c r="H10" s="92"/>
      <c r="I10" s="83"/>
      <c r="J10" s="92"/>
      <c r="K10" s="81"/>
      <c r="L10" s="92"/>
      <c r="M10" s="81"/>
      <c r="N10" s="92"/>
      <c r="O10" s="84"/>
    </row>
    <row r="11" spans="1:15" ht="22.7" customHeight="1" x14ac:dyDescent="0.2">
      <c r="A11" s="84"/>
      <c r="B11" s="94" t="s">
        <v>33</v>
      </c>
      <c r="C11" s="84"/>
      <c r="D11" s="91"/>
      <c r="E11" s="81"/>
      <c r="F11" s="92"/>
      <c r="G11" s="81"/>
      <c r="H11" s="92"/>
      <c r="I11" s="83"/>
      <c r="J11" s="92"/>
      <c r="K11" s="81"/>
      <c r="L11" s="92"/>
      <c r="M11" s="81"/>
      <c r="N11" s="92"/>
      <c r="O11" s="84"/>
    </row>
    <row r="12" spans="1:15" ht="22.7" customHeight="1" x14ac:dyDescent="0.2">
      <c r="A12" s="84"/>
      <c r="B12" s="94" t="s">
        <v>61</v>
      </c>
      <c r="C12" s="84"/>
      <c r="D12" s="91"/>
      <c r="E12" s="81"/>
      <c r="F12" s="92"/>
      <c r="G12" s="81"/>
      <c r="H12" s="92"/>
      <c r="I12" s="83"/>
      <c r="J12" s="92"/>
      <c r="K12" s="81"/>
      <c r="L12" s="92"/>
      <c r="M12" s="81"/>
      <c r="N12" s="92"/>
      <c r="O12" s="84"/>
    </row>
    <row r="13" spans="1:15" ht="22.7" customHeight="1" x14ac:dyDescent="0.2">
      <c r="A13" s="84"/>
      <c r="B13" s="94" t="s">
        <v>52</v>
      </c>
      <c r="C13" s="84"/>
      <c r="D13" s="91"/>
      <c r="E13" s="95">
        <v>16716264528</v>
      </c>
      <c r="F13" s="92"/>
      <c r="G13" s="95">
        <v>18970723170</v>
      </c>
      <c r="H13" s="92"/>
      <c r="I13" s="88">
        <f>G13/$G$58*100</f>
        <v>95.353616852544206</v>
      </c>
      <c r="J13" s="92"/>
      <c r="K13" s="95">
        <v>17500779817</v>
      </c>
      <c r="L13" s="92"/>
      <c r="M13" s="95">
        <v>20821475970</v>
      </c>
      <c r="N13" s="92"/>
      <c r="O13" s="88">
        <v>96.64</v>
      </c>
    </row>
    <row r="14" spans="1:15" ht="22.7" customHeight="1" x14ac:dyDescent="0.2">
      <c r="A14" s="93" t="s">
        <v>34</v>
      </c>
      <c r="B14" s="84"/>
      <c r="C14" s="84"/>
      <c r="D14" s="91"/>
      <c r="E14" s="95">
        <f>SUM(E13)</f>
        <v>16716264528</v>
      </c>
      <c r="F14" s="96"/>
      <c r="G14" s="95">
        <f>SUM(G13)</f>
        <v>18970723170</v>
      </c>
      <c r="H14" s="96"/>
      <c r="I14" s="97">
        <f>SUM(I13)</f>
        <v>95.353616852544206</v>
      </c>
      <c r="J14" s="92"/>
      <c r="K14" s="95">
        <f>SUM(K13)</f>
        <v>17500779817</v>
      </c>
      <c r="L14" s="96"/>
      <c r="M14" s="95">
        <f>SUM(M13)</f>
        <v>20821475970</v>
      </c>
      <c r="N14" s="96"/>
      <c r="O14" s="97">
        <f>SUM(O13)</f>
        <v>96.64</v>
      </c>
    </row>
    <row r="15" spans="1:15" ht="22.7" customHeight="1" x14ac:dyDescent="0.2">
      <c r="A15" s="84"/>
      <c r="B15" s="84"/>
      <c r="C15" s="84"/>
      <c r="D15" s="91"/>
      <c r="E15" s="81"/>
      <c r="F15" s="92"/>
      <c r="G15" s="81"/>
      <c r="H15" s="92"/>
      <c r="I15" s="83"/>
      <c r="J15" s="92"/>
      <c r="K15" s="81"/>
      <c r="L15" s="92"/>
      <c r="M15" s="81"/>
      <c r="N15" s="92"/>
      <c r="O15" s="83"/>
    </row>
    <row r="16" spans="1:15" ht="22.7" customHeight="1" x14ac:dyDescent="0.2">
      <c r="A16" s="93" t="s">
        <v>135</v>
      </c>
      <c r="B16" s="84"/>
      <c r="C16" s="84"/>
      <c r="D16" s="91"/>
      <c r="E16" s="98"/>
      <c r="F16" s="92"/>
      <c r="G16" s="81"/>
      <c r="H16" s="92"/>
      <c r="I16" s="83"/>
      <c r="J16" s="92"/>
      <c r="K16" s="98"/>
      <c r="L16" s="92"/>
      <c r="M16" s="81"/>
      <c r="N16" s="92"/>
      <c r="O16" s="83"/>
    </row>
    <row r="17" spans="1:15" ht="22.7" customHeight="1" x14ac:dyDescent="0.2">
      <c r="A17" s="77" t="s">
        <v>32</v>
      </c>
      <c r="B17" s="84"/>
      <c r="C17" s="99" t="s">
        <v>46</v>
      </c>
      <c r="D17" s="91"/>
      <c r="E17" s="98"/>
      <c r="F17" s="98"/>
      <c r="G17" s="98"/>
      <c r="H17" s="98"/>
      <c r="I17" s="98"/>
      <c r="J17" s="92"/>
      <c r="K17" s="98"/>
      <c r="L17" s="98"/>
      <c r="M17" s="98"/>
      <c r="N17" s="98"/>
      <c r="O17" s="98"/>
    </row>
    <row r="18" spans="1:15" ht="22.7" customHeight="1" x14ac:dyDescent="0.2">
      <c r="B18" s="94" t="s">
        <v>70</v>
      </c>
      <c r="C18" s="100" t="s">
        <v>89</v>
      </c>
      <c r="D18" s="91"/>
      <c r="E18" s="101">
        <v>0</v>
      </c>
      <c r="F18" s="101"/>
      <c r="G18" s="101">
        <v>0</v>
      </c>
      <c r="H18" s="101"/>
      <c r="I18" s="101">
        <v>0</v>
      </c>
      <c r="J18" s="92"/>
      <c r="K18" s="101">
        <v>19994580</v>
      </c>
      <c r="L18" s="101"/>
      <c r="M18" s="101">
        <v>19994577</v>
      </c>
      <c r="N18" s="101"/>
      <c r="O18" s="102">
        <v>0.09</v>
      </c>
    </row>
    <row r="19" spans="1:15" ht="22.7" customHeight="1" x14ac:dyDescent="0.2">
      <c r="B19" s="94" t="s">
        <v>71</v>
      </c>
      <c r="C19" s="100" t="s">
        <v>72</v>
      </c>
      <c r="D19" s="91"/>
      <c r="E19" s="101">
        <v>0</v>
      </c>
      <c r="F19" s="101"/>
      <c r="G19" s="101">
        <v>0</v>
      </c>
      <c r="H19" s="101"/>
      <c r="I19" s="101">
        <v>0</v>
      </c>
      <c r="J19" s="92"/>
      <c r="K19" s="101">
        <v>9994086</v>
      </c>
      <c r="L19" s="101"/>
      <c r="M19" s="101">
        <v>9994874</v>
      </c>
      <c r="N19" s="101"/>
      <c r="O19" s="102">
        <v>0.05</v>
      </c>
    </row>
    <row r="20" spans="1:15" ht="22.7" customHeight="1" x14ac:dyDescent="0.2">
      <c r="B20" s="94" t="s">
        <v>73</v>
      </c>
      <c r="C20" s="100" t="s">
        <v>74</v>
      </c>
      <c r="D20" s="91"/>
      <c r="E20" s="101">
        <v>0</v>
      </c>
      <c r="F20" s="101"/>
      <c r="G20" s="101">
        <v>0</v>
      </c>
      <c r="H20" s="101"/>
      <c r="I20" s="101">
        <v>0</v>
      </c>
      <c r="J20" s="92"/>
      <c r="K20" s="101">
        <v>4995656</v>
      </c>
      <c r="L20" s="101"/>
      <c r="M20" s="101">
        <v>4997378</v>
      </c>
      <c r="N20" s="101"/>
      <c r="O20" s="102">
        <v>0.02</v>
      </c>
    </row>
    <row r="21" spans="1:15" ht="22.7" customHeight="1" x14ac:dyDescent="0.2">
      <c r="B21" s="94" t="s">
        <v>75</v>
      </c>
      <c r="C21" s="100" t="s">
        <v>90</v>
      </c>
      <c r="D21" s="91"/>
      <c r="E21" s="101">
        <v>0</v>
      </c>
      <c r="F21" s="101"/>
      <c r="G21" s="101">
        <v>0</v>
      </c>
      <c r="H21" s="101"/>
      <c r="I21" s="101">
        <v>0</v>
      </c>
      <c r="J21" s="92"/>
      <c r="K21" s="101">
        <v>14982944</v>
      </c>
      <c r="L21" s="101"/>
      <c r="M21" s="101">
        <v>14993161</v>
      </c>
      <c r="N21" s="101"/>
      <c r="O21" s="102">
        <v>7.0000000000000007E-2</v>
      </c>
    </row>
    <row r="22" spans="1:15" ht="22.7" customHeight="1" x14ac:dyDescent="0.2">
      <c r="B22" s="94" t="s">
        <v>76</v>
      </c>
      <c r="C22" s="100" t="s">
        <v>77</v>
      </c>
      <c r="D22" s="91"/>
      <c r="E22" s="101">
        <v>0</v>
      </c>
      <c r="F22" s="101"/>
      <c r="G22" s="101">
        <v>0</v>
      </c>
      <c r="H22" s="101"/>
      <c r="I22" s="101">
        <v>0</v>
      </c>
      <c r="J22" s="92"/>
      <c r="K22" s="101">
        <v>59912140</v>
      </c>
      <c r="L22" s="101"/>
      <c r="M22" s="101">
        <v>59946275</v>
      </c>
      <c r="N22" s="101"/>
      <c r="O22" s="102">
        <v>0.28000000000000003</v>
      </c>
    </row>
    <row r="23" spans="1:15" ht="22.7" customHeight="1" x14ac:dyDescent="0.2">
      <c r="B23" s="94" t="s">
        <v>85</v>
      </c>
      <c r="C23" s="100" t="s">
        <v>83</v>
      </c>
      <c r="D23" s="91"/>
      <c r="E23" s="101">
        <v>0</v>
      </c>
      <c r="F23" s="101"/>
      <c r="G23" s="101">
        <v>0</v>
      </c>
      <c r="H23" s="101"/>
      <c r="I23" s="101">
        <v>0</v>
      </c>
      <c r="J23" s="92"/>
      <c r="K23" s="101">
        <v>99834040</v>
      </c>
      <c r="L23" s="101"/>
      <c r="M23" s="101">
        <v>99869101</v>
      </c>
      <c r="N23" s="101"/>
      <c r="O23" s="102">
        <v>0.46</v>
      </c>
    </row>
    <row r="24" spans="1:15" ht="22.7" customHeight="1" x14ac:dyDescent="0.2">
      <c r="B24" s="94" t="s">
        <v>86</v>
      </c>
      <c r="C24" s="100" t="s">
        <v>78</v>
      </c>
      <c r="D24" s="91"/>
      <c r="E24" s="101">
        <v>0</v>
      </c>
      <c r="F24" s="101"/>
      <c r="G24" s="101">
        <v>0</v>
      </c>
      <c r="H24" s="101"/>
      <c r="I24" s="101">
        <v>0</v>
      </c>
      <c r="J24" s="92"/>
      <c r="K24" s="101">
        <v>7980270</v>
      </c>
      <c r="L24" s="101"/>
      <c r="M24" s="101">
        <v>7993824</v>
      </c>
      <c r="N24" s="101"/>
      <c r="O24" s="102">
        <v>0.04</v>
      </c>
    </row>
    <row r="25" spans="1:15" ht="22.7" customHeight="1" x14ac:dyDescent="0.2">
      <c r="B25" s="94" t="s">
        <v>79</v>
      </c>
      <c r="C25" s="100" t="s">
        <v>80</v>
      </c>
      <c r="D25" s="91"/>
      <c r="E25" s="101">
        <v>0</v>
      </c>
      <c r="F25" s="101"/>
      <c r="G25" s="101">
        <v>0</v>
      </c>
      <c r="H25" s="101"/>
      <c r="I25" s="101">
        <v>0</v>
      </c>
      <c r="J25" s="92"/>
      <c r="K25" s="101">
        <v>106592612</v>
      </c>
      <c r="L25" s="101"/>
      <c r="M25" s="101">
        <v>106722637</v>
      </c>
      <c r="N25" s="101"/>
      <c r="O25" s="102">
        <v>0.49</v>
      </c>
    </row>
    <row r="26" spans="1:15" ht="22.7" customHeight="1" x14ac:dyDescent="0.2">
      <c r="A26" s="93"/>
      <c r="B26" s="94" t="s">
        <v>96</v>
      </c>
      <c r="C26" s="100" t="s">
        <v>107</v>
      </c>
      <c r="D26" s="91"/>
      <c r="E26" s="101">
        <v>59984700</v>
      </c>
      <c r="F26" s="101"/>
      <c r="G26" s="101">
        <v>59985168</v>
      </c>
      <c r="H26" s="101"/>
      <c r="I26" s="103">
        <f t="shared" ref="I26:I32" si="0">G26/$G$58*100</f>
        <v>0.30150683635259096</v>
      </c>
      <c r="J26" s="92"/>
      <c r="K26" s="101">
        <v>0</v>
      </c>
      <c r="L26" s="101"/>
      <c r="M26" s="101">
        <v>0</v>
      </c>
      <c r="N26" s="101"/>
      <c r="O26" s="101">
        <v>0</v>
      </c>
    </row>
    <row r="27" spans="1:15" ht="22.7" customHeight="1" x14ac:dyDescent="0.2">
      <c r="A27" s="93"/>
      <c r="B27" s="94" t="s">
        <v>97</v>
      </c>
      <c r="C27" s="100" t="s">
        <v>108</v>
      </c>
      <c r="D27" s="91"/>
      <c r="E27" s="101">
        <v>49982768</v>
      </c>
      <c r="F27" s="101"/>
      <c r="G27" s="101">
        <v>49982768</v>
      </c>
      <c r="H27" s="101"/>
      <c r="I27" s="103">
        <f t="shared" si="0"/>
        <v>0.251231208551846</v>
      </c>
      <c r="J27" s="92"/>
      <c r="K27" s="101">
        <v>0</v>
      </c>
      <c r="L27" s="101"/>
      <c r="M27" s="101">
        <v>0</v>
      </c>
      <c r="N27" s="101"/>
      <c r="O27" s="101">
        <v>0</v>
      </c>
    </row>
    <row r="28" spans="1:15" ht="22.7" customHeight="1" x14ac:dyDescent="0.2">
      <c r="A28" s="93"/>
      <c r="B28" s="94" t="s">
        <v>98</v>
      </c>
      <c r="C28" s="100" t="s">
        <v>109</v>
      </c>
      <c r="D28" s="91"/>
      <c r="E28" s="101">
        <v>29987393</v>
      </c>
      <c r="F28" s="101"/>
      <c r="G28" s="101">
        <v>29986986</v>
      </c>
      <c r="H28" s="101"/>
      <c r="I28" s="103">
        <f t="shared" si="0"/>
        <v>0.15072528063286303</v>
      </c>
      <c r="J28" s="92"/>
      <c r="K28" s="101">
        <v>0</v>
      </c>
      <c r="L28" s="101"/>
      <c r="M28" s="101">
        <v>0</v>
      </c>
      <c r="N28" s="101"/>
      <c r="O28" s="101">
        <v>0</v>
      </c>
    </row>
    <row r="29" spans="1:15" ht="22.7" customHeight="1" x14ac:dyDescent="0.2">
      <c r="A29" s="93"/>
      <c r="B29" s="94" t="s">
        <v>99</v>
      </c>
      <c r="C29" s="100" t="s">
        <v>109</v>
      </c>
      <c r="D29" s="91"/>
      <c r="E29" s="101">
        <v>29986743</v>
      </c>
      <c r="F29" s="101"/>
      <c r="G29" s="101">
        <v>29986851</v>
      </c>
      <c r="H29" s="101"/>
      <c r="I29" s="103">
        <f t="shared" si="0"/>
        <v>0.1507246020747417</v>
      </c>
      <c r="J29" s="92"/>
      <c r="K29" s="101">
        <v>0</v>
      </c>
      <c r="L29" s="101"/>
      <c r="M29" s="101">
        <v>0</v>
      </c>
      <c r="N29" s="101"/>
      <c r="O29" s="101">
        <v>0</v>
      </c>
    </row>
    <row r="30" spans="1:15" ht="22.7" customHeight="1" x14ac:dyDescent="0.2">
      <c r="A30" s="93"/>
      <c r="B30" s="94" t="s">
        <v>100</v>
      </c>
      <c r="C30" s="100" t="s">
        <v>110</v>
      </c>
      <c r="D30" s="91"/>
      <c r="E30" s="101">
        <v>49975081</v>
      </c>
      <c r="F30" s="101"/>
      <c r="G30" s="101">
        <v>49974096</v>
      </c>
      <c r="H30" s="101"/>
      <c r="I30" s="103">
        <f t="shared" si="0"/>
        <v>0.25118761998867234</v>
      </c>
      <c r="J30" s="92"/>
      <c r="K30" s="101">
        <v>0</v>
      </c>
      <c r="L30" s="101"/>
      <c r="M30" s="101">
        <v>0</v>
      </c>
      <c r="N30" s="101"/>
      <c r="O30" s="101">
        <v>0</v>
      </c>
    </row>
    <row r="31" spans="1:15" ht="22.7" customHeight="1" x14ac:dyDescent="0.2">
      <c r="A31" s="93"/>
      <c r="B31" s="94" t="s">
        <v>101</v>
      </c>
      <c r="C31" s="100" t="s">
        <v>111</v>
      </c>
      <c r="D31" s="91"/>
      <c r="E31" s="101">
        <v>49971366</v>
      </c>
      <c r="F31" s="101"/>
      <c r="G31" s="101">
        <v>49970401</v>
      </c>
      <c r="H31" s="101"/>
      <c r="I31" s="103">
        <f t="shared" si="0"/>
        <v>0.25116904760157288</v>
      </c>
      <c r="J31" s="92"/>
      <c r="K31" s="101">
        <v>0</v>
      </c>
      <c r="L31" s="101"/>
      <c r="M31" s="101">
        <v>0</v>
      </c>
      <c r="N31" s="101"/>
      <c r="O31" s="101">
        <v>0</v>
      </c>
    </row>
    <row r="32" spans="1:15" ht="22.7" customHeight="1" x14ac:dyDescent="0.2">
      <c r="A32" s="93"/>
      <c r="B32" s="94" t="s">
        <v>102</v>
      </c>
      <c r="C32" s="100" t="s">
        <v>112</v>
      </c>
      <c r="D32" s="91"/>
      <c r="E32" s="101">
        <v>19974258</v>
      </c>
      <c r="F32" s="101"/>
      <c r="G32" s="101">
        <v>19982131</v>
      </c>
      <c r="H32" s="101"/>
      <c r="I32" s="103">
        <f t="shared" si="0"/>
        <v>0.10043731312702224</v>
      </c>
      <c r="J32" s="92"/>
      <c r="K32" s="101">
        <v>0</v>
      </c>
      <c r="L32" s="101"/>
      <c r="M32" s="101">
        <v>0</v>
      </c>
      <c r="N32" s="101"/>
      <c r="O32" s="101">
        <v>0</v>
      </c>
    </row>
    <row r="33" spans="1:15" ht="22.7" customHeight="1" x14ac:dyDescent="0.2">
      <c r="A33" s="93"/>
      <c r="B33" s="94"/>
      <c r="C33" s="100"/>
      <c r="D33" s="91"/>
      <c r="E33" s="101"/>
      <c r="F33" s="101"/>
      <c r="G33" s="101"/>
      <c r="H33" s="101"/>
      <c r="I33" s="103"/>
      <c r="J33" s="92"/>
      <c r="K33" s="101"/>
      <c r="L33" s="101"/>
      <c r="M33" s="101"/>
      <c r="N33" s="101"/>
      <c r="O33" s="101"/>
    </row>
    <row r="34" spans="1:15" ht="22.7" customHeight="1" x14ac:dyDescent="0.2">
      <c r="A34" s="104" t="s">
        <v>54</v>
      </c>
      <c r="B34" s="94"/>
      <c r="C34" s="100"/>
      <c r="D34" s="91"/>
      <c r="E34" s="101"/>
      <c r="F34" s="101"/>
      <c r="G34" s="101"/>
      <c r="H34" s="101"/>
      <c r="I34" s="103"/>
      <c r="J34" s="92"/>
      <c r="K34" s="101"/>
      <c r="L34" s="101"/>
      <c r="M34" s="101"/>
      <c r="N34" s="101"/>
      <c r="O34" s="101"/>
    </row>
    <row r="35" spans="1:15" ht="22.7" customHeight="1" x14ac:dyDescent="0.2">
      <c r="A35" s="93"/>
      <c r="B35" s="94"/>
      <c r="C35" s="100"/>
      <c r="D35" s="91"/>
      <c r="E35" s="101"/>
      <c r="F35" s="101"/>
      <c r="G35" s="101"/>
      <c r="H35" s="101"/>
      <c r="I35" s="103"/>
      <c r="J35" s="92"/>
      <c r="K35" s="101"/>
      <c r="L35" s="101"/>
      <c r="M35" s="101"/>
      <c r="N35" s="101"/>
      <c r="O35" s="101"/>
    </row>
    <row r="36" spans="1:15" ht="22.5" customHeight="1" x14ac:dyDescent="0.2">
      <c r="A36" s="120" t="s">
        <v>42</v>
      </c>
      <c r="B36" s="120"/>
      <c r="C36" s="120"/>
      <c r="D36" s="120"/>
      <c r="E36" s="120"/>
      <c r="F36" s="120"/>
      <c r="G36" s="120"/>
      <c r="H36" s="120"/>
      <c r="I36" s="120"/>
      <c r="J36" s="120"/>
    </row>
    <row r="37" spans="1:15" ht="22.7" customHeight="1" x14ac:dyDescent="0.2">
      <c r="A37" s="120" t="s">
        <v>131</v>
      </c>
      <c r="B37" s="120"/>
      <c r="C37" s="120"/>
      <c r="D37" s="120"/>
      <c r="E37" s="120"/>
      <c r="F37" s="120"/>
      <c r="G37" s="120"/>
      <c r="H37" s="120"/>
      <c r="I37" s="120"/>
      <c r="J37" s="120"/>
    </row>
    <row r="38" spans="1:15" ht="22.7" customHeight="1" x14ac:dyDescent="0.2">
      <c r="A38" s="120" t="s">
        <v>91</v>
      </c>
      <c r="B38" s="120"/>
      <c r="C38" s="120"/>
      <c r="D38" s="120"/>
      <c r="E38" s="120"/>
      <c r="F38" s="120"/>
      <c r="G38" s="120"/>
      <c r="H38" s="120"/>
      <c r="I38" s="120"/>
      <c r="J38" s="120"/>
    </row>
    <row r="39" spans="1:15" ht="22.5" customHeight="1" x14ac:dyDescent="0.2">
      <c r="A39" s="78" t="s">
        <v>44</v>
      </c>
      <c r="B39" s="78"/>
      <c r="C39" s="78"/>
      <c r="D39" s="78"/>
      <c r="E39" s="78"/>
      <c r="F39" s="78"/>
      <c r="G39" s="78"/>
      <c r="H39" s="78"/>
      <c r="I39" s="78"/>
      <c r="J39" s="78"/>
      <c r="L39" s="78"/>
      <c r="N39" s="78"/>
    </row>
    <row r="40" spans="1:15" ht="22.7" customHeight="1" x14ac:dyDescent="0.2">
      <c r="A40" s="78"/>
      <c r="B40" s="78"/>
      <c r="C40" s="78"/>
      <c r="D40" s="78"/>
      <c r="E40" s="118"/>
      <c r="F40" s="119"/>
      <c r="G40" s="119">
        <v>2564</v>
      </c>
      <c r="H40" s="119"/>
      <c r="I40" s="119"/>
      <c r="J40" s="79"/>
      <c r="K40" s="119"/>
      <c r="L40" s="119"/>
      <c r="M40" s="119">
        <v>2563</v>
      </c>
      <c r="N40" s="119"/>
      <c r="O40" s="119"/>
    </row>
    <row r="41" spans="1:15" ht="22.7" customHeight="1" x14ac:dyDescent="0.2">
      <c r="D41" s="80"/>
      <c r="E41" s="81"/>
      <c r="G41" s="82"/>
      <c r="I41" s="83" t="s">
        <v>15</v>
      </c>
      <c r="J41" s="77"/>
      <c r="K41" s="81"/>
      <c r="M41" s="82"/>
      <c r="O41" s="84" t="s">
        <v>15</v>
      </c>
    </row>
    <row r="42" spans="1:15" s="90" customFormat="1" ht="22.7" customHeight="1" x14ac:dyDescent="0.2">
      <c r="A42" s="123" t="s">
        <v>48</v>
      </c>
      <c r="B42" s="123"/>
      <c r="C42" s="123"/>
      <c r="D42" s="85"/>
      <c r="E42" s="86" t="s">
        <v>50</v>
      </c>
      <c r="F42" s="87"/>
      <c r="G42" s="86" t="s">
        <v>16</v>
      </c>
      <c r="H42" s="87"/>
      <c r="I42" s="88" t="s">
        <v>24</v>
      </c>
      <c r="J42" s="87"/>
      <c r="K42" s="86" t="s">
        <v>50</v>
      </c>
      <c r="L42" s="87"/>
      <c r="M42" s="86" t="s">
        <v>16</v>
      </c>
      <c r="N42" s="87"/>
      <c r="O42" s="89" t="s">
        <v>24</v>
      </c>
    </row>
    <row r="43" spans="1:15" ht="22.7" customHeight="1" x14ac:dyDescent="0.2">
      <c r="A43" s="84"/>
      <c r="B43" s="84"/>
      <c r="C43" s="84"/>
      <c r="D43" s="91"/>
      <c r="E43" s="81" t="s">
        <v>55</v>
      </c>
      <c r="F43" s="92"/>
      <c r="G43" s="81" t="s">
        <v>55</v>
      </c>
      <c r="H43" s="92"/>
      <c r="I43" s="83" t="s">
        <v>17</v>
      </c>
      <c r="J43" s="92"/>
      <c r="K43" s="81" t="s">
        <v>55</v>
      </c>
      <c r="L43" s="92"/>
      <c r="M43" s="81" t="s">
        <v>55</v>
      </c>
      <c r="N43" s="92"/>
      <c r="O43" s="84" t="s">
        <v>17</v>
      </c>
    </row>
    <row r="44" spans="1:15" ht="22.7" customHeight="1" x14ac:dyDescent="0.2">
      <c r="A44" s="93"/>
      <c r="B44" s="94" t="s">
        <v>95</v>
      </c>
      <c r="C44" s="100" t="s">
        <v>113</v>
      </c>
      <c r="D44" s="91"/>
      <c r="E44" s="101">
        <v>30012541</v>
      </c>
      <c r="F44" s="101"/>
      <c r="G44" s="101">
        <v>30019634</v>
      </c>
      <c r="H44" s="101"/>
      <c r="I44" s="103">
        <f t="shared" ref="I44:I49" si="1">G44/$G$58*100</f>
        <v>0.15088938111839037</v>
      </c>
      <c r="J44" s="92"/>
      <c r="K44" s="101">
        <v>0</v>
      </c>
      <c r="L44" s="101"/>
      <c r="M44" s="101">
        <v>0</v>
      </c>
      <c r="N44" s="101"/>
      <c r="O44" s="101">
        <v>0</v>
      </c>
    </row>
    <row r="45" spans="1:15" ht="22.7" customHeight="1" x14ac:dyDescent="0.2">
      <c r="A45" s="93"/>
      <c r="B45" s="94" t="s">
        <v>103</v>
      </c>
      <c r="C45" s="100" t="s">
        <v>114</v>
      </c>
      <c r="D45" s="91"/>
      <c r="E45" s="101">
        <v>9978807</v>
      </c>
      <c r="F45" s="101"/>
      <c r="G45" s="101">
        <v>9985861</v>
      </c>
      <c r="H45" s="101"/>
      <c r="I45" s="103">
        <f t="shared" si="1"/>
        <v>5.0192496891343544E-2</v>
      </c>
      <c r="J45" s="92"/>
      <c r="K45" s="101">
        <v>0</v>
      </c>
      <c r="L45" s="101"/>
      <c r="M45" s="101">
        <v>0</v>
      </c>
      <c r="N45" s="101"/>
      <c r="O45" s="101">
        <v>0</v>
      </c>
    </row>
    <row r="46" spans="1:15" ht="22.7" customHeight="1" x14ac:dyDescent="0.2">
      <c r="A46" s="93"/>
      <c r="B46" s="94" t="s">
        <v>104</v>
      </c>
      <c r="C46" s="100" t="s">
        <v>115</v>
      </c>
      <c r="D46" s="91"/>
      <c r="E46" s="101">
        <v>325155774</v>
      </c>
      <c r="F46" s="101"/>
      <c r="G46" s="101">
        <v>325167761</v>
      </c>
      <c r="H46" s="101"/>
      <c r="I46" s="103">
        <f t="shared" si="1"/>
        <v>1.6344090743059252</v>
      </c>
      <c r="J46" s="92"/>
      <c r="K46" s="101">
        <v>0</v>
      </c>
      <c r="L46" s="101"/>
      <c r="M46" s="101">
        <v>0</v>
      </c>
      <c r="N46" s="101"/>
      <c r="O46" s="101">
        <v>0</v>
      </c>
    </row>
    <row r="47" spans="1:15" ht="22.7" customHeight="1" x14ac:dyDescent="0.2">
      <c r="A47" s="93"/>
      <c r="B47" s="94" t="s">
        <v>105</v>
      </c>
      <c r="C47" s="100" t="s">
        <v>116</v>
      </c>
      <c r="D47" s="91"/>
      <c r="E47" s="101">
        <v>59824392</v>
      </c>
      <c r="F47" s="101"/>
      <c r="G47" s="101">
        <v>59823163</v>
      </c>
      <c r="H47" s="101"/>
      <c r="I47" s="103">
        <f t="shared" si="1"/>
        <v>0.30069254147517555</v>
      </c>
      <c r="J47" s="92"/>
      <c r="K47" s="101">
        <v>0</v>
      </c>
      <c r="L47" s="101"/>
      <c r="M47" s="101">
        <v>0</v>
      </c>
      <c r="N47" s="101"/>
      <c r="O47" s="101">
        <v>0</v>
      </c>
    </row>
    <row r="48" spans="1:15" ht="22.7" customHeight="1" x14ac:dyDescent="0.2">
      <c r="A48" s="93"/>
      <c r="B48" s="94" t="s">
        <v>132</v>
      </c>
      <c r="C48" s="100" t="s">
        <v>117</v>
      </c>
      <c r="D48" s="91"/>
      <c r="E48" s="101">
        <v>9965500</v>
      </c>
      <c r="F48" s="101"/>
      <c r="G48" s="101">
        <v>9966552</v>
      </c>
      <c r="H48" s="101"/>
      <c r="I48" s="103">
        <f t="shared" si="1"/>
        <v>5.0095442974563108E-2</v>
      </c>
      <c r="J48" s="92"/>
      <c r="K48" s="101">
        <v>0</v>
      </c>
      <c r="L48" s="101"/>
      <c r="M48" s="101">
        <v>0</v>
      </c>
      <c r="N48" s="101"/>
      <c r="O48" s="101">
        <v>0</v>
      </c>
    </row>
    <row r="49" spans="1:15" ht="22.7" customHeight="1" x14ac:dyDescent="0.2">
      <c r="A49" s="93"/>
      <c r="B49" s="94" t="s">
        <v>106</v>
      </c>
      <c r="C49" s="100" t="s">
        <v>118</v>
      </c>
      <c r="D49" s="91"/>
      <c r="E49" s="101">
        <v>59734582</v>
      </c>
      <c r="F49" s="101"/>
      <c r="G49" s="101">
        <v>59796969</v>
      </c>
      <c r="H49" s="101"/>
      <c r="I49" s="103">
        <f t="shared" si="1"/>
        <v>0.30056088109420576</v>
      </c>
      <c r="J49" s="92"/>
      <c r="K49" s="101">
        <v>0</v>
      </c>
      <c r="L49" s="101"/>
      <c r="M49" s="101">
        <v>0</v>
      </c>
      <c r="N49" s="101"/>
      <c r="O49" s="101">
        <v>0</v>
      </c>
    </row>
    <row r="50" spans="1:15" ht="22.7" customHeight="1" x14ac:dyDescent="0.2">
      <c r="A50" s="77" t="s">
        <v>67</v>
      </c>
      <c r="B50" s="94"/>
      <c r="C50" s="100"/>
      <c r="D50" s="91"/>
      <c r="E50" s="101"/>
      <c r="F50" s="101"/>
      <c r="G50" s="101"/>
      <c r="H50" s="101"/>
      <c r="I50" s="102"/>
      <c r="J50" s="92"/>
      <c r="K50" s="101"/>
      <c r="L50" s="101"/>
      <c r="M50" s="101"/>
      <c r="N50" s="101"/>
      <c r="O50" s="102"/>
    </row>
    <row r="51" spans="1:15" ht="22.7" customHeight="1" x14ac:dyDescent="0.2">
      <c r="B51" s="94" t="s">
        <v>68</v>
      </c>
      <c r="C51" s="100" t="s">
        <v>69</v>
      </c>
      <c r="D51" s="91"/>
      <c r="E51" s="101">
        <v>0</v>
      </c>
      <c r="F51" s="101"/>
      <c r="G51" s="101">
        <v>0</v>
      </c>
      <c r="H51" s="101"/>
      <c r="I51" s="101">
        <v>0</v>
      </c>
      <c r="J51" s="92"/>
      <c r="K51" s="101">
        <v>199987124</v>
      </c>
      <c r="L51" s="101"/>
      <c r="M51" s="101">
        <v>199986662</v>
      </c>
      <c r="N51" s="101"/>
      <c r="O51" s="102">
        <v>0.93</v>
      </c>
    </row>
    <row r="52" spans="1:15" ht="22.7" customHeight="1" x14ac:dyDescent="0.2">
      <c r="B52" s="94" t="s">
        <v>81</v>
      </c>
      <c r="C52" s="100" t="s">
        <v>82</v>
      </c>
      <c r="D52" s="91"/>
      <c r="E52" s="101">
        <v>0</v>
      </c>
      <c r="F52" s="101"/>
      <c r="G52" s="101">
        <v>0</v>
      </c>
      <c r="H52" s="101"/>
      <c r="I52" s="101">
        <v>0</v>
      </c>
      <c r="J52" s="92"/>
      <c r="K52" s="101">
        <v>199756461</v>
      </c>
      <c r="L52" s="101"/>
      <c r="M52" s="101">
        <v>199860276</v>
      </c>
      <c r="N52" s="101"/>
      <c r="O52" s="102">
        <v>0.93</v>
      </c>
    </row>
    <row r="53" spans="1:15" ht="22.7" customHeight="1" x14ac:dyDescent="0.2">
      <c r="A53" s="93"/>
      <c r="B53" s="94" t="s">
        <v>119</v>
      </c>
      <c r="C53" s="100" t="s">
        <v>111</v>
      </c>
      <c r="D53" s="91"/>
      <c r="E53" s="101">
        <v>19988160</v>
      </c>
      <c r="F53" s="101"/>
      <c r="G53" s="101">
        <v>19987775</v>
      </c>
      <c r="H53" s="101"/>
      <c r="I53" s="103">
        <f t="shared" ref="I53:I56" si="2">G53/$G$58*100</f>
        <v>0.10046568188285158</v>
      </c>
      <c r="J53" s="92"/>
      <c r="K53" s="101">
        <v>0</v>
      </c>
      <c r="L53" s="101"/>
      <c r="M53" s="101">
        <v>0</v>
      </c>
      <c r="N53" s="101"/>
      <c r="O53" s="101">
        <v>0</v>
      </c>
    </row>
    <row r="54" spans="1:15" ht="22.7" customHeight="1" x14ac:dyDescent="0.2">
      <c r="A54" s="93"/>
      <c r="B54" s="94" t="s">
        <v>120</v>
      </c>
      <c r="C54" s="100" t="s">
        <v>121</v>
      </c>
      <c r="D54" s="91"/>
      <c r="E54" s="101">
        <v>9990116</v>
      </c>
      <c r="F54" s="101"/>
      <c r="G54" s="101">
        <v>9990682</v>
      </c>
      <c r="H54" s="101"/>
      <c r="I54" s="103">
        <f t="shared" si="2"/>
        <v>5.0216728955810815E-2</v>
      </c>
      <c r="J54" s="92"/>
      <c r="K54" s="101">
        <v>0</v>
      </c>
      <c r="L54" s="101"/>
      <c r="M54" s="101">
        <v>0</v>
      </c>
      <c r="N54" s="101"/>
      <c r="O54" s="101">
        <v>0</v>
      </c>
    </row>
    <row r="55" spans="1:15" ht="22.7" customHeight="1" x14ac:dyDescent="0.2">
      <c r="A55" s="93"/>
      <c r="B55" s="94" t="s">
        <v>122</v>
      </c>
      <c r="C55" s="100" t="s">
        <v>123</v>
      </c>
      <c r="D55" s="91"/>
      <c r="E55" s="101">
        <v>49904907</v>
      </c>
      <c r="F55" s="101"/>
      <c r="G55" s="101">
        <v>49913142</v>
      </c>
      <c r="H55" s="101"/>
      <c r="I55" s="103">
        <f t="shared" si="2"/>
        <v>0.25088124345734325</v>
      </c>
      <c r="J55" s="92"/>
      <c r="K55" s="101">
        <v>0</v>
      </c>
      <c r="L55" s="101"/>
      <c r="M55" s="101">
        <v>0</v>
      </c>
      <c r="N55" s="101"/>
      <c r="O55" s="101">
        <v>0</v>
      </c>
    </row>
    <row r="56" spans="1:15" ht="22.7" customHeight="1" x14ac:dyDescent="0.2">
      <c r="A56" s="93"/>
      <c r="B56" s="94" t="s">
        <v>124</v>
      </c>
      <c r="C56" s="100" t="s">
        <v>113</v>
      </c>
      <c r="D56" s="91"/>
      <c r="E56" s="101">
        <v>59888951</v>
      </c>
      <c r="F56" s="101"/>
      <c r="G56" s="101">
        <v>59883888</v>
      </c>
      <c r="H56" s="101"/>
      <c r="I56" s="103">
        <f t="shared" si="2"/>
        <v>0.3009977669708766</v>
      </c>
      <c r="J56" s="92"/>
      <c r="K56" s="101">
        <v>0</v>
      </c>
      <c r="L56" s="101"/>
      <c r="M56" s="101">
        <v>0</v>
      </c>
      <c r="N56" s="101"/>
      <c r="O56" s="101">
        <v>0</v>
      </c>
    </row>
    <row r="57" spans="1:15" ht="22.7" customHeight="1" x14ac:dyDescent="0.2">
      <c r="A57" s="93" t="s">
        <v>25</v>
      </c>
      <c r="D57" s="80"/>
      <c r="E57" s="105">
        <f>SUM(E18:E32,E44:E56)</f>
        <v>924306039</v>
      </c>
      <c r="F57" s="106"/>
      <c r="G57" s="105">
        <f>SUM(G18:G32,G44:G56)</f>
        <v>924403828</v>
      </c>
      <c r="H57" s="106"/>
      <c r="I57" s="107">
        <f>SUM(I26:I56)</f>
        <v>4.6463831474557953</v>
      </c>
      <c r="J57" s="77"/>
      <c r="K57" s="105">
        <f>SUM(K18:K32,K44:K56)</f>
        <v>724029913</v>
      </c>
      <c r="L57" s="106"/>
      <c r="M57" s="105">
        <f>SUM(M18:M32,M44:M56)</f>
        <v>724358765</v>
      </c>
      <c r="N57" s="106"/>
      <c r="O57" s="107">
        <f>SUM(O18:O56)</f>
        <v>3.3600000000000003</v>
      </c>
    </row>
    <row r="58" spans="1:15" ht="22.7" customHeight="1" thickBot="1" x14ac:dyDescent="0.25">
      <c r="A58" s="93" t="s">
        <v>35</v>
      </c>
      <c r="D58" s="80"/>
      <c r="E58" s="108">
        <f>+E14+E57</f>
        <v>17640570567</v>
      </c>
      <c r="F58" s="106"/>
      <c r="G58" s="108">
        <f>SUM(G14,G57)</f>
        <v>19895126998</v>
      </c>
      <c r="H58" s="106"/>
      <c r="I58" s="109">
        <f>+I14+I57</f>
        <v>100</v>
      </c>
      <c r="J58" s="77"/>
      <c r="K58" s="108">
        <f>+K14+K57</f>
        <v>18224809730</v>
      </c>
      <c r="L58" s="106"/>
      <c r="M58" s="108">
        <f>+M14+M57</f>
        <v>21545834735</v>
      </c>
      <c r="N58" s="106"/>
      <c r="O58" s="109">
        <f>+O14+O57</f>
        <v>100</v>
      </c>
    </row>
    <row r="59" spans="1:15" ht="22.7" customHeight="1" thickTop="1" x14ac:dyDescent="0.2">
      <c r="A59" s="93"/>
      <c r="D59" s="80"/>
      <c r="E59" s="110"/>
      <c r="G59" s="111">
        <f>G58-BS!I8</f>
        <v>0</v>
      </c>
      <c r="I59" s="112"/>
      <c r="J59" s="77"/>
      <c r="K59" s="110"/>
      <c r="M59" s="113"/>
      <c r="O59" s="112"/>
    </row>
    <row r="60" spans="1:15" ht="22.7" customHeight="1" x14ac:dyDescent="0.2">
      <c r="A60" s="104" t="s">
        <v>54</v>
      </c>
      <c r="B60" s="82"/>
      <c r="C60" s="82"/>
      <c r="D60" s="82"/>
      <c r="K60" s="114"/>
      <c r="M60" s="114"/>
    </row>
    <row r="61" spans="1:15" ht="22.7" customHeight="1" x14ac:dyDescent="0.2">
      <c r="A61" s="4"/>
      <c r="B61" s="4"/>
      <c r="C61" s="2"/>
      <c r="D61" s="2"/>
      <c r="E61" s="2"/>
      <c r="J61" s="2"/>
      <c r="K61" s="2"/>
    </row>
    <row r="62" spans="1:15" ht="22.7" customHeight="1" x14ac:dyDescent="0.2">
      <c r="A62" s="4"/>
      <c r="B62" s="115"/>
      <c r="C62" s="2"/>
      <c r="D62" s="2"/>
      <c r="E62" s="2"/>
      <c r="J62" s="2"/>
      <c r="K62" s="2"/>
    </row>
    <row r="63" spans="1:15" ht="22.7" customHeight="1" x14ac:dyDescent="0.2">
      <c r="A63" s="4"/>
      <c r="B63" s="116"/>
      <c r="C63" s="2"/>
      <c r="D63" s="2"/>
      <c r="E63" s="2"/>
      <c r="G63" s="117"/>
      <c r="J63" s="2"/>
      <c r="K63" s="2"/>
    </row>
    <row r="64" spans="1:15" ht="22.7" customHeight="1" x14ac:dyDescent="0.2">
      <c r="A64" s="4"/>
      <c r="B64" s="4"/>
      <c r="C64" s="2"/>
      <c r="D64" s="2"/>
      <c r="E64" s="2"/>
      <c r="G64" s="117"/>
      <c r="J64" s="2"/>
      <c r="K64" s="2"/>
    </row>
    <row r="65" spans="1:11" ht="22.7" customHeight="1" x14ac:dyDescent="0.2">
      <c r="A65" s="4"/>
      <c r="B65" s="115"/>
      <c r="C65" s="2"/>
      <c r="D65" s="2"/>
      <c r="E65" s="2"/>
      <c r="G65" s="117"/>
      <c r="J65" s="2"/>
      <c r="K65" s="2"/>
    </row>
    <row r="66" spans="1:11" ht="22.7" customHeight="1" x14ac:dyDescent="0.2">
      <c r="A66" s="4"/>
      <c r="B66" s="4"/>
      <c r="C66" s="2"/>
      <c r="D66" s="2"/>
      <c r="E66" s="2"/>
      <c r="G66" s="117"/>
      <c r="J66" s="2"/>
      <c r="K66" s="2"/>
    </row>
  </sheetData>
  <mergeCells count="10">
    <mergeCell ref="A42:C42"/>
    <mergeCell ref="A36:J36"/>
    <mergeCell ref="A37:J37"/>
    <mergeCell ref="A38:J38"/>
    <mergeCell ref="A7:C7"/>
    <mergeCell ref="A1:J1"/>
    <mergeCell ref="A2:J2"/>
    <mergeCell ref="A3:J3"/>
    <mergeCell ref="K5:O5"/>
    <mergeCell ref="E5:I5"/>
  </mergeCells>
  <pageMargins left="1" right="0.39370078740157483" top="0.86614173228346458" bottom="0.19685039370078741" header="0.31496062992125984" footer="0.31496062992125984"/>
  <pageSetup paperSize="9" scale="65" orientation="landscape" r:id="rId1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73"/>
  <sheetViews>
    <sheetView showGridLines="0" tabSelected="1" view="pageBreakPreview" topLeftCell="A58" zoomScale="85" zoomScaleNormal="100" zoomScaleSheetLayoutView="85" workbookViewId="0">
      <selection activeCell="K33" sqref="K33"/>
    </sheetView>
  </sheetViews>
  <sheetFormatPr defaultColWidth="9.140625" defaultRowHeight="24" customHeight="1" x14ac:dyDescent="0.2"/>
  <cols>
    <col min="1" max="1" width="14.28515625" style="9" customWidth="1"/>
    <col min="2" max="2" width="9.140625" style="9"/>
    <col min="3" max="3" width="12.5703125" style="9" customWidth="1"/>
    <col min="4" max="4" width="10.7109375" style="9" customWidth="1"/>
    <col min="5" max="6" width="4.140625" style="9" customWidth="1"/>
    <col min="7" max="7" width="11.85546875" style="10" customWidth="1"/>
    <col min="8" max="8" width="1.42578125" style="9" customWidth="1"/>
    <col min="9" max="9" width="18.28515625" style="2" customWidth="1"/>
    <col min="10" max="10" width="0.85546875" style="11" customWidth="1"/>
    <col min="11" max="11" width="16.42578125" style="21" customWidth="1"/>
    <col min="12" max="12" width="0.85546875" style="9" customWidth="1"/>
    <col min="13" max="13" width="9.140625" style="9" customWidth="1"/>
    <col min="14" max="14" width="13.7109375" style="9" bestFit="1" customWidth="1"/>
    <col min="15" max="16384" width="9.140625" style="9"/>
  </cols>
  <sheetData>
    <row r="1" spans="1:16" s="21" customFormat="1" ht="24" customHeight="1" x14ac:dyDescent="0.2">
      <c r="A1" s="124" t="s">
        <v>42</v>
      </c>
      <c r="B1" s="124"/>
      <c r="C1" s="124"/>
      <c r="D1" s="124"/>
      <c r="E1" s="124"/>
      <c r="F1" s="124"/>
      <c r="G1" s="124"/>
      <c r="H1" s="124"/>
      <c r="I1" s="124"/>
      <c r="J1" s="11"/>
      <c r="L1" s="9"/>
      <c r="M1" s="9"/>
      <c r="N1" s="9"/>
    </row>
    <row r="2" spans="1:16" s="21" customFormat="1" ht="24" customHeight="1" x14ac:dyDescent="0.2">
      <c r="A2" s="124" t="s">
        <v>87</v>
      </c>
      <c r="B2" s="124"/>
      <c r="C2" s="124"/>
      <c r="D2" s="124"/>
      <c r="E2" s="124"/>
      <c r="F2" s="124"/>
      <c r="G2" s="124"/>
      <c r="H2" s="124"/>
      <c r="I2" s="124"/>
      <c r="J2" s="11"/>
      <c r="L2" s="9"/>
      <c r="M2" s="9"/>
      <c r="N2" s="9"/>
    </row>
    <row r="3" spans="1:16" s="21" customFormat="1" ht="24" customHeight="1" x14ac:dyDescent="0.2">
      <c r="A3" s="76" t="s">
        <v>92</v>
      </c>
      <c r="B3" s="12"/>
      <c r="C3" s="12"/>
      <c r="D3" s="12"/>
      <c r="E3" s="12"/>
      <c r="F3" s="12"/>
      <c r="G3" s="3"/>
      <c r="H3" s="12"/>
      <c r="J3" s="11"/>
      <c r="L3" s="9"/>
      <c r="M3" s="9"/>
      <c r="N3" s="9"/>
    </row>
    <row r="4" spans="1:16" s="21" customFormat="1" ht="24" customHeight="1" x14ac:dyDescent="0.2">
      <c r="A4" s="76"/>
      <c r="B4" s="12"/>
      <c r="C4" s="12"/>
      <c r="D4" s="12"/>
      <c r="E4" s="12"/>
      <c r="F4" s="12"/>
      <c r="G4" s="3"/>
      <c r="H4" s="12"/>
      <c r="J4" s="11"/>
      <c r="K4" s="7" t="s">
        <v>21</v>
      </c>
      <c r="L4" s="9"/>
      <c r="M4" s="9"/>
      <c r="N4" s="9"/>
    </row>
    <row r="5" spans="1:16" s="21" customFormat="1" ht="24" customHeight="1" x14ac:dyDescent="0.2">
      <c r="A5" s="2"/>
      <c r="B5" s="2"/>
      <c r="C5" s="2"/>
      <c r="D5" s="2"/>
      <c r="E5" s="12"/>
      <c r="F5" s="12"/>
      <c r="G5" s="74" t="s">
        <v>0</v>
      </c>
      <c r="H5" s="13"/>
      <c r="I5" s="70">
        <v>2564</v>
      </c>
      <c r="J5" s="63"/>
      <c r="K5" s="70">
        <v>2563</v>
      </c>
      <c r="L5" s="9"/>
      <c r="M5" s="9"/>
      <c r="N5" s="9"/>
      <c r="P5" s="9"/>
    </row>
    <row r="6" spans="1:16" s="21" customFormat="1" ht="24" customHeight="1" x14ac:dyDescent="0.2">
      <c r="A6" s="1" t="s">
        <v>8</v>
      </c>
      <c r="B6" s="2"/>
      <c r="C6" s="2"/>
      <c r="D6" s="2"/>
      <c r="E6" s="2"/>
      <c r="F6" s="2"/>
      <c r="G6" s="3"/>
      <c r="H6" s="12"/>
      <c r="I6" s="12"/>
      <c r="J6" s="11"/>
      <c r="K6" s="12"/>
      <c r="L6" s="9"/>
      <c r="M6" s="9"/>
      <c r="N6" s="9"/>
    </row>
    <row r="7" spans="1:16" s="21" customFormat="1" ht="24" customHeight="1" x14ac:dyDescent="0.2">
      <c r="A7" s="15" t="s">
        <v>36</v>
      </c>
      <c r="B7" s="2"/>
      <c r="C7" s="2"/>
      <c r="D7" s="2"/>
      <c r="E7" s="2"/>
      <c r="F7" s="2"/>
      <c r="G7" s="3">
        <v>11</v>
      </c>
      <c r="H7" s="32"/>
      <c r="I7" s="33">
        <v>969546653</v>
      </c>
      <c r="J7" s="16"/>
      <c r="K7" s="33">
        <v>1186640569</v>
      </c>
      <c r="L7" s="9"/>
      <c r="M7" s="9"/>
      <c r="N7" s="9"/>
    </row>
    <row r="8" spans="1:16" s="21" customFormat="1" ht="24" customHeight="1" x14ac:dyDescent="0.2">
      <c r="A8" s="1" t="s">
        <v>26</v>
      </c>
      <c r="B8" s="2"/>
      <c r="C8" s="2"/>
      <c r="D8" s="2"/>
      <c r="E8" s="2"/>
      <c r="F8" s="2"/>
      <c r="G8" s="3"/>
      <c r="H8" s="32"/>
      <c r="I8" s="25">
        <f>SUM(I7)</f>
        <v>969546653</v>
      </c>
      <c r="J8" s="16"/>
      <c r="K8" s="25">
        <f>SUM(K7)</f>
        <v>1186640569</v>
      </c>
      <c r="L8" s="9"/>
      <c r="M8" s="9"/>
      <c r="N8" s="9"/>
    </row>
    <row r="9" spans="1:16" s="21" customFormat="1" ht="24" customHeight="1" x14ac:dyDescent="0.2">
      <c r="A9" s="1" t="s">
        <v>9</v>
      </c>
      <c r="B9" s="2"/>
      <c r="C9" s="2"/>
      <c r="D9" s="2"/>
      <c r="E9" s="2"/>
      <c r="F9" s="2"/>
      <c r="G9" s="3"/>
      <c r="H9" s="32"/>
      <c r="I9" s="35"/>
      <c r="J9" s="16"/>
      <c r="K9" s="35"/>
      <c r="L9" s="9"/>
      <c r="M9" s="9"/>
      <c r="N9" s="9"/>
    </row>
    <row r="10" spans="1:16" s="21" customFormat="1" ht="24" customHeight="1" x14ac:dyDescent="0.2">
      <c r="A10" s="5" t="s">
        <v>37</v>
      </c>
      <c r="B10" s="2"/>
      <c r="C10" s="2"/>
      <c r="D10" s="2"/>
      <c r="E10" s="2"/>
      <c r="F10" s="2"/>
      <c r="G10" s="3" t="s">
        <v>133</v>
      </c>
      <c r="H10" s="32"/>
      <c r="I10" s="32">
        <v>9711856</v>
      </c>
      <c r="J10" s="16"/>
      <c r="K10" s="32">
        <v>9804027</v>
      </c>
      <c r="L10" s="9"/>
      <c r="M10" s="9"/>
      <c r="N10" s="9"/>
    </row>
    <row r="11" spans="1:16" s="21" customFormat="1" ht="24" customHeight="1" x14ac:dyDescent="0.2">
      <c r="A11" s="6" t="s">
        <v>19</v>
      </c>
      <c r="B11" s="2"/>
      <c r="C11" s="2"/>
      <c r="D11" s="2"/>
      <c r="E11" s="2"/>
      <c r="F11" s="2"/>
      <c r="G11" s="3" t="s">
        <v>133</v>
      </c>
      <c r="H11" s="32"/>
      <c r="I11" s="31">
        <v>3221692</v>
      </c>
      <c r="J11" s="16"/>
      <c r="K11" s="31">
        <v>3355340</v>
      </c>
      <c r="L11" s="9"/>
      <c r="M11" s="9"/>
      <c r="N11" s="9"/>
    </row>
    <row r="12" spans="1:16" s="21" customFormat="1" ht="24" customHeight="1" x14ac:dyDescent="0.2">
      <c r="A12" s="6" t="s">
        <v>20</v>
      </c>
      <c r="B12" s="2"/>
      <c r="C12" s="2"/>
      <c r="D12" s="2"/>
      <c r="E12" s="2"/>
      <c r="F12" s="2"/>
      <c r="G12" s="3">
        <v>12</v>
      </c>
      <c r="H12" s="32"/>
      <c r="I12" s="32">
        <v>4022775</v>
      </c>
      <c r="J12" s="16"/>
      <c r="K12" s="32">
        <v>4055405</v>
      </c>
      <c r="L12" s="9"/>
      <c r="M12" s="9"/>
      <c r="N12" s="9"/>
    </row>
    <row r="13" spans="1:16" s="21" customFormat="1" ht="24" customHeight="1" x14ac:dyDescent="0.2">
      <c r="A13" s="6" t="s">
        <v>22</v>
      </c>
      <c r="B13" s="2"/>
      <c r="C13" s="2"/>
      <c r="D13" s="2"/>
      <c r="E13" s="2"/>
      <c r="F13" s="2"/>
      <c r="G13" s="3"/>
      <c r="H13" s="32"/>
      <c r="I13" s="32">
        <v>2385705</v>
      </c>
      <c r="J13" s="16"/>
      <c r="K13" s="32">
        <v>2821663</v>
      </c>
      <c r="L13" s="9"/>
      <c r="M13" s="9"/>
      <c r="N13" s="9"/>
    </row>
    <row r="14" spans="1:16" s="21" customFormat="1" ht="24" customHeight="1" x14ac:dyDescent="0.2">
      <c r="A14" s="5" t="s">
        <v>23</v>
      </c>
      <c r="B14" s="2"/>
      <c r="C14" s="2"/>
      <c r="D14" s="2"/>
      <c r="E14" s="2"/>
      <c r="F14" s="2"/>
      <c r="G14" s="3"/>
      <c r="H14" s="32"/>
      <c r="I14" s="33">
        <v>6930562</v>
      </c>
      <c r="J14" s="16"/>
      <c r="K14" s="33">
        <v>7395111</v>
      </c>
      <c r="L14" s="9"/>
      <c r="M14" s="9"/>
      <c r="N14" s="9"/>
    </row>
    <row r="15" spans="1:16" s="21" customFormat="1" ht="24" customHeight="1" x14ac:dyDescent="0.2">
      <c r="A15" s="1" t="s">
        <v>10</v>
      </c>
      <c r="B15" s="2"/>
      <c r="C15" s="2"/>
      <c r="D15" s="2"/>
      <c r="E15" s="2"/>
      <c r="F15" s="2"/>
      <c r="G15" s="3"/>
      <c r="H15" s="32"/>
      <c r="I15" s="34">
        <f>SUM(I10:I14)</f>
        <v>26272590</v>
      </c>
      <c r="J15" s="16"/>
      <c r="K15" s="34">
        <f>SUM(K10:K14)</f>
        <v>27431546</v>
      </c>
      <c r="L15" s="9"/>
      <c r="M15" s="9"/>
      <c r="N15" s="9"/>
    </row>
    <row r="16" spans="1:16" s="21" customFormat="1" ht="24" customHeight="1" x14ac:dyDescent="0.2">
      <c r="A16" s="1" t="s">
        <v>28</v>
      </c>
      <c r="B16" s="2"/>
      <c r="C16" s="2"/>
      <c r="D16" s="2"/>
      <c r="E16" s="2"/>
      <c r="F16" s="2"/>
      <c r="G16" s="3"/>
      <c r="H16" s="32"/>
      <c r="I16" s="34">
        <f>SUM(I8,-I15)</f>
        <v>943274063</v>
      </c>
      <c r="J16" s="16"/>
      <c r="K16" s="34">
        <f>SUM(K8,-K15)</f>
        <v>1159209023</v>
      </c>
      <c r="L16" s="9"/>
      <c r="M16" s="9"/>
      <c r="N16" s="9"/>
    </row>
    <row r="17" spans="1:14" s="21" customFormat="1" ht="24" customHeight="1" x14ac:dyDescent="0.2">
      <c r="A17" s="1" t="s">
        <v>64</v>
      </c>
      <c r="B17" s="2"/>
      <c r="C17" s="2"/>
      <c r="D17" s="2"/>
      <c r="E17" s="2"/>
      <c r="F17" s="2"/>
      <c r="G17" s="3"/>
      <c r="H17" s="32"/>
      <c r="I17" s="35"/>
      <c r="J17" s="16"/>
      <c r="K17" s="35"/>
      <c r="L17" s="9"/>
      <c r="M17" s="9"/>
      <c r="N17" s="9"/>
    </row>
    <row r="18" spans="1:14" s="21" customFormat="1" ht="24" customHeight="1" x14ac:dyDescent="0.2">
      <c r="A18" s="5" t="s">
        <v>140</v>
      </c>
      <c r="B18" s="2"/>
      <c r="C18" s="2"/>
      <c r="D18" s="2"/>
      <c r="E18" s="2"/>
      <c r="F18" s="2"/>
      <c r="G18" s="3"/>
      <c r="H18" s="32"/>
      <c r="I18" s="35">
        <v>-66665</v>
      </c>
      <c r="J18" s="16"/>
      <c r="K18" s="35">
        <v>215844</v>
      </c>
      <c r="L18" s="9"/>
      <c r="M18" s="9"/>
      <c r="N18" s="9"/>
    </row>
    <row r="19" spans="1:14" s="21" customFormat="1" ht="24" customHeight="1" x14ac:dyDescent="0.2">
      <c r="A19" s="5" t="s">
        <v>88</v>
      </c>
      <c r="B19" s="2"/>
      <c r="C19" s="2"/>
      <c r="D19" s="2"/>
      <c r="E19" s="2"/>
      <c r="F19" s="2"/>
      <c r="G19" s="3">
        <v>7</v>
      </c>
      <c r="H19" s="32"/>
      <c r="I19" s="36">
        <v>-1066468572</v>
      </c>
      <c r="J19" s="16"/>
      <c r="K19" s="36">
        <v>1394702801</v>
      </c>
      <c r="L19" s="9"/>
      <c r="M19" s="9"/>
      <c r="N19" s="9"/>
    </row>
    <row r="20" spans="1:14" s="21" customFormat="1" ht="24" customHeight="1" x14ac:dyDescent="0.2">
      <c r="A20" s="1" t="s">
        <v>65</v>
      </c>
      <c r="B20" s="2"/>
      <c r="C20" s="2"/>
      <c r="D20" s="2"/>
      <c r="E20" s="2"/>
      <c r="F20" s="2"/>
      <c r="G20" s="3"/>
      <c r="H20" s="32"/>
      <c r="I20" s="34">
        <f>SUM(I18:I19)</f>
        <v>-1066535237</v>
      </c>
      <c r="J20" s="16"/>
      <c r="K20" s="34">
        <f>SUM(K18:K19)</f>
        <v>1394918645</v>
      </c>
      <c r="L20" s="9"/>
      <c r="M20" s="9"/>
      <c r="N20" s="9"/>
    </row>
    <row r="21" spans="1:14" s="21" customFormat="1" ht="24" customHeight="1" thickBot="1" x14ac:dyDescent="0.25">
      <c r="A21" s="76" t="s">
        <v>126</v>
      </c>
      <c r="B21" s="2"/>
      <c r="C21" s="2"/>
      <c r="D21" s="2"/>
      <c r="E21" s="2"/>
      <c r="F21" s="2"/>
      <c r="G21" s="3"/>
      <c r="H21" s="32"/>
      <c r="I21" s="37">
        <f>+I16+I20</f>
        <v>-123261174</v>
      </c>
      <c r="J21" s="16"/>
      <c r="K21" s="37">
        <f>+K16+K20</f>
        <v>2554127668</v>
      </c>
      <c r="L21" s="9"/>
      <c r="M21" s="9"/>
      <c r="N21" s="9"/>
    </row>
    <row r="22" spans="1:14" s="21" customFormat="1" ht="24" customHeight="1" thickTop="1" x14ac:dyDescent="0.2">
      <c r="A22" s="6"/>
      <c r="B22" s="2"/>
      <c r="C22" s="2"/>
      <c r="D22" s="2"/>
      <c r="E22" s="2"/>
      <c r="F22" s="2"/>
      <c r="G22" s="10"/>
      <c r="H22" s="9"/>
      <c r="I22" s="2"/>
      <c r="J22" s="11"/>
      <c r="L22" s="9"/>
      <c r="M22" s="9"/>
      <c r="N22" s="9"/>
    </row>
    <row r="23" spans="1:14" s="21" customFormat="1" ht="24" customHeight="1" x14ac:dyDescent="0.2">
      <c r="A23" s="2" t="s">
        <v>54</v>
      </c>
      <c r="B23" s="2"/>
      <c r="C23" s="2"/>
      <c r="D23" s="2"/>
      <c r="E23" s="2"/>
      <c r="F23" s="2"/>
      <c r="G23" s="3"/>
      <c r="H23" s="2"/>
      <c r="I23" s="2"/>
      <c r="J23" s="11"/>
      <c r="L23" s="9"/>
      <c r="M23" s="9"/>
      <c r="N23" s="9"/>
    </row>
    <row r="24" spans="1:14" s="21" customFormat="1" ht="24" customHeight="1" x14ac:dyDescent="0.2">
      <c r="A24" s="124" t="s">
        <v>42</v>
      </c>
      <c r="B24" s="124"/>
      <c r="C24" s="124"/>
      <c r="D24" s="124"/>
      <c r="E24" s="124"/>
      <c r="F24" s="124"/>
      <c r="G24" s="124"/>
      <c r="H24" s="124"/>
      <c r="I24" s="124"/>
      <c r="J24" s="11"/>
      <c r="L24" s="9"/>
      <c r="M24" s="9"/>
      <c r="N24" s="9"/>
    </row>
    <row r="25" spans="1:14" s="21" customFormat="1" ht="24" customHeight="1" x14ac:dyDescent="0.2">
      <c r="A25" s="124" t="s">
        <v>11</v>
      </c>
      <c r="B25" s="124"/>
      <c r="C25" s="124"/>
      <c r="D25" s="124"/>
      <c r="E25" s="124"/>
      <c r="F25" s="124"/>
      <c r="G25" s="124"/>
      <c r="H25" s="124"/>
      <c r="I25" s="124"/>
      <c r="J25" s="11"/>
      <c r="L25" s="9"/>
      <c r="M25" s="9"/>
      <c r="N25" s="9"/>
    </row>
    <row r="26" spans="1:14" s="21" customFormat="1" ht="24" customHeight="1" x14ac:dyDescent="0.2">
      <c r="A26" s="76" t="s">
        <v>92</v>
      </c>
      <c r="B26" s="76"/>
      <c r="C26" s="76"/>
      <c r="D26" s="76"/>
      <c r="E26" s="76"/>
      <c r="F26" s="76"/>
      <c r="G26" s="76"/>
      <c r="H26" s="76"/>
      <c r="I26" s="76"/>
      <c r="J26" s="11"/>
      <c r="L26" s="9"/>
      <c r="M26" s="9"/>
      <c r="N26" s="9"/>
    </row>
    <row r="27" spans="1:14" s="21" customFormat="1" ht="24" customHeight="1" x14ac:dyDescent="0.2">
      <c r="A27" s="12"/>
      <c r="B27" s="12"/>
      <c r="C27" s="12"/>
      <c r="D27" s="12"/>
      <c r="E27" s="12"/>
      <c r="F27" s="12"/>
      <c r="G27" s="3"/>
      <c r="H27" s="12"/>
      <c r="J27" s="11"/>
      <c r="K27" s="7" t="s">
        <v>21</v>
      </c>
      <c r="L27" s="9"/>
      <c r="M27" s="9"/>
      <c r="N27" s="9"/>
    </row>
    <row r="28" spans="1:14" s="21" customFormat="1" ht="24" customHeight="1" x14ac:dyDescent="0.2">
      <c r="A28" s="2"/>
      <c r="B28" s="2"/>
      <c r="C28" s="2"/>
      <c r="D28" s="2"/>
      <c r="E28" s="12"/>
      <c r="F28" s="12"/>
      <c r="G28" s="74" t="s">
        <v>0</v>
      </c>
      <c r="H28" s="13"/>
      <c r="I28" s="70">
        <v>2564</v>
      </c>
      <c r="J28" s="14"/>
      <c r="K28" s="70">
        <v>2563</v>
      </c>
      <c r="L28" s="9"/>
      <c r="M28" s="9"/>
      <c r="N28" s="9"/>
    </row>
    <row r="29" spans="1:14" s="21" customFormat="1" ht="24" customHeight="1" x14ac:dyDescent="0.2">
      <c r="A29" s="1" t="s">
        <v>136</v>
      </c>
      <c r="B29" s="2"/>
      <c r="C29" s="2"/>
      <c r="D29" s="2"/>
      <c r="E29" s="2"/>
      <c r="F29" s="2"/>
      <c r="G29" s="3"/>
      <c r="H29" s="2"/>
      <c r="I29" s="12"/>
      <c r="J29" s="11"/>
      <c r="K29" s="12"/>
      <c r="L29" s="9"/>
      <c r="M29" s="9"/>
      <c r="N29" s="9"/>
    </row>
    <row r="30" spans="1:14" ht="24" customHeight="1" x14ac:dyDescent="0.2">
      <c r="A30" s="2" t="s">
        <v>28</v>
      </c>
      <c r="B30" s="2"/>
      <c r="C30" s="2"/>
      <c r="D30" s="2"/>
      <c r="E30" s="2"/>
      <c r="F30" s="2"/>
      <c r="G30" s="3"/>
      <c r="H30" s="2"/>
      <c r="I30" s="32">
        <f>I16</f>
        <v>943274063</v>
      </c>
      <c r="J30" s="16"/>
      <c r="K30" s="32">
        <f>K16</f>
        <v>1159209023</v>
      </c>
    </row>
    <row r="31" spans="1:14" s="21" customFormat="1" ht="24" customHeight="1" x14ac:dyDescent="0.2">
      <c r="A31" s="5" t="s">
        <v>93</v>
      </c>
      <c r="B31" s="2"/>
      <c r="C31" s="2"/>
      <c r="D31" s="2"/>
      <c r="E31" s="2"/>
      <c r="F31" s="2"/>
      <c r="G31" s="3"/>
      <c r="H31" s="32"/>
      <c r="I31" s="35">
        <v>-66665</v>
      </c>
      <c r="J31" s="16"/>
      <c r="K31" s="35">
        <v>215844</v>
      </c>
      <c r="L31" s="9"/>
      <c r="M31" s="9"/>
      <c r="N31" s="9"/>
    </row>
    <row r="32" spans="1:14" ht="24" customHeight="1" x14ac:dyDescent="0.2">
      <c r="A32" s="2" t="s">
        <v>88</v>
      </c>
      <c r="B32" s="2"/>
      <c r="C32" s="2"/>
      <c r="D32" s="2"/>
      <c r="E32" s="2"/>
      <c r="F32" s="2"/>
      <c r="G32" s="3">
        <v>7</v>
      </c>
      <c r="H32" s="2"/>
      <c r="I32" s="33">
        <f>I19</f>
        <v>-1066468572</v>
      </c>
      <c r="J32" s="16"/>
      <c r="K32" s="33">
        <f>K19</f>
        <v>1394702801</v>
      </c>
    </row>
    <row r="33" spans="1:11" ht="24" customHeight="1" x14ac:dyDescent="0.2">
      <c r="A33" s="76" t="s">
        <v>126</v>
      </c>
      <c r="B33" s="2"/>
      <c r="C33" s="2"/>
      <c r="D33" s="2"/>
      <c r="E33" s="2"/>
      <c r="F33" s="2"/>
      <c r="G33" s="3"/>
      <c r="H33" s="2"/>
      <c r="I33" s="24">
        <f>SUM(I30:I32)</f>
        <v>-123261174</v>
      </c>
      <c r="J33" s="16"/>
      <c r="K33" s="24">
        <f>SUM(K30:K32)</f>
        <v>2554127668</v>
      </c>
    </row>
    <row r="34" spans="1:11" ht="24" customHeight="1" x14ac:dyDescent="0.2">
      <c r="A34" s="2" t="s">
        <v>94</v>
      </c>
      <c r="B34" s="2"/>
      <c r="C34" s="2"/>
      <c r="D34" s="2"/>
      <c r="E34" s="2"/>
      <c r="F34" s="2"/>
      <c r="G34" s="3">
        <v>9</v>
      </c>
      <c r="H34" s="2"/>
      <c r="I34" s="32">
        <v>-271115000</v>
      </c>
      <c r="J34" s="16"/>
      <c r="K34" s="32">
        <v>0</v>
      </c>
    </row>
    <row r="35" spans="1:11" ht="24" customHeight="1" x14ac:dyDescent="0.2">
      <c r="A35" s="2" t="s">
        <v>56</v>
      </c>
      <c r="B35" s="2"/>
      <c r="C35" s="2"/>
      <c r="D35" s="2"/>
      <c r="E35" s="2"/>
      <c r="F35" s="2"/>
      <c r="G35" s="3" t="s">
        <v>141</v>
      </c>
      <c r="H35" s="2"/>
      <c r="I35" s="33">
        <v>-1290914566</v>
      </c>
      <c r="J35" s="16"/>
      <c r="K35" s="33">
        <v>-1744311094</v>
      </c>
    </row>
    <row r="36" spans="1:11" ht="24" customHeight="1" x14ac:dyDescent="0.2">
      <c r="A36" s="1" t="s">
        <v>138</v>
      </c>
      <c r="B36" s="2"/>
      <c r="C36" s="2"/>
      <c r="D36" s="2"/>
      <c r="E36" s="2"/>
      <c r="F36" s="2"/>
      <c r="G36" s="3"/>
      <c r="H36" s="2"/>
      <c r="I36" s="24">
        <f>SUM(I33:I35)</f>
        <v>-1685290740</v>
      </c>
      <c r="J36" s="16"/>
      <c r="K36" s="24">
        <f>SUM(K33:K35)</f>
        <v>809816574</v>
      </c>
    </row>
    <row r="37" spans="1:11" ht="24" customHeight="1" x14ac:dyDescent="0.2">
      <c r="A37" s="2" t="s">
        <v>57</v>
      </c>
      <c r="B37" s="2"/>
      <c r="C37" s="2"/>
      <c r="D37" s="2"/>
      <c r="E37" s="2"/>
      <c r="F37" s="2"/>
      <c r="G37" s="3"/>
      <c r="H37" s="2"/>
      <c r="I37" s="29">
        <v>21925482003</v>
      </c>
      <c r="J37" s="16"/>
      <c r="K37" s="29">
        <v>21115665429</v>
      </c>
    </row>
    <row r="38" spans="1:11" ht="24" customHeight="1" thickBot="1" x14ac:dyDescent="0.25">
      <c r="A38" s="1" t="s">
        <v>58</v>
      </c>
      <c r="B38" s="2"/>
      <c r="C38" s="2"/>
      <c r="D38" s="2"/>
      <c r="E38" s="2"/>
      <c r="F38" s="2"/>
      <c r="G38" s="3"/>
      <c r="H38" s="2"/>
      <c r="I38" s="28">
        <f>SUM(I36:I37)</f>
        <v>20240191263</v>
      </c>
      <c r="J38" s="16"/>
      <c r="K38" s="28">
        <f>SUM(K36:K37)</f>
        <v>21925482003</v>
      </c>
    </row>
    <row r="39" spans="1:11" ht="24" customHeight="1" thickTop="1" x14ac:dyDescent="0.2">
      <c r="A39" s="2"/>
      <c r="B39" s="2"/>
      <c r="C39" s="2"/>
      <c r="D39" s="2"/>
      <c r="E39" s="2"/>
      <c r="F39" s="2"/>
      <c r="G39" s="3"/>
      <c r="H39" s="2"/>
      <c r="I39" s="22">
        <f>I38-BS!I20</f>
        <v>0</v>
      </c>
      <c r="K39" s="22">
        <f>K38-BS!K20</f>
        <v>0</v>
      </c>
    </row>
    <row r="40" spans="1:11" ht="24" customHeight="1" x14ac:dyDescent="0.2">
      <c r="A40" s="2" t="s">
        <v>54</v>
      </c>
      <c r="B40" s="2"/>
      <c r="C40" s="2"/>
      <c r="D40" s="2"/>
      <c r="E40" s="2"/>
      <c r="F40" s="2"/>
      <c r="G40" s="3"/>
      <c r="H40" s="2"/>
    </row>
    <row r="41" spans="1:11" ht="24" customHeight="1" x14ac:dyDescent="0.2">
      <c r="A41" s="124" t="s">
        <v>42</v>
      </c>
      <c r="B41" s="124"/>
      <c r="C41" s="124"/>
      <c r="D41" s="124"/>
      <c r="E41" s="124"/>
      <c r="F41" s="124"/>
      <c r="G41" s="124"/>
      <c r="H41" s="124"/>
      <c r="I41" s="124"/>
    </row>
    <row r="42" spans="1:11" ht="24" customHeight="1" x14ac:dyDescent="0.2">
      <c r="A42" s="124" t="s">
        <v>12</v>
      </c>
      <c r="B42" s="124"/>
      <c r="C42" s="124"/>
      <c r="D42" s="124"/>
      <c r="E42" s="124"/>
      <c r="F42" s="124"/>
      <c r="G42" s="124"/>
      <c r="H42" s="124"/>
      <c r="I42" s="124"/>
    </row>
    <row r="43" spans="1:11" ht="24" customHeight="1" x14ac:dyDescent="0.2">
      <c r="A43" s="76" t="s">
        <v>92</v>
      </c>
      <c r="B43" s="76"/>
      <c r="C43" s="76"/>
      <c r="D43" s="76"/>
      <c r="E43" s="76"/>
      <c r="F43" s="76"/>
      <c r="G43" s="76"/>
      <c r="H43" s="76"/>
      <c r="I43" s="76"/>
    </row>
    <row r="44" spans="1:11" ht="24" customHeight="1" x14ac:dyDescent="0.2">
      <c r="A44" s="12"/>
      <c r="B44" s="12"/>
      <c r="C44" s="12"/>
      <c r="D44" s="12"/>
      <c r="E44" s="12"/>
      <c r="F44" s="12"/>
      <c r="G44" s="3"/>
      <c r="H44" s="12"/>
      <c r="K44" s="7" t="s">
        <v>21</v>
      </c>
    </row>
    <row r="45" spans="1:11" ht="24" customHeight="1" x14ac:dyDescent="0.2">
      <c r="B45" s="2"/>
      <c r="C45" s="2"/>
      <c r="D45" s="2"/>
      <c r="E45" s="2"/>
      <c r="F45" s="2"/>
      <c r="G45" s="30"/>
      <c r="H45" s="13"/>
      <c r="I45" s="70">
        <v>2564</v>
      </c>
      <c r="K45" s="70">
        <v>2563</v>
      </c>
    </row>
    <row r="46" spans="1:11" ht="24" customHeight="1" x14ac:dyDescent="0.2">
      <c r="A46" s="1" t="s">
        <v>13</v>
      </c>
      <c r="B46" s="2"/>
      <c r="C46" s="2"/>
      <c r="D46" s="2"/>
      <c r="E46" s="2"/>
      <c r="F46" s="2"/>
      <c r="G46" s="30"/>
      <c r="H46" s="13"/>
      <c r="I46" s="70"/>
      <c r="K46" s="70"/>
    </row>
    <row r="47" spans="1:11" ht="24" customHeight="1" x14ac:dyDescent="0.2">
      <c r="A47" s="18" t="s">
        <v>126</v>
      </c>
      <c r="B47" s="18"/>
      <c r="C47" s="18"/>
      <c r="D47" s="18"/>
      <c r="E47" s="18"/>
      <c r="F47" s="2"/>
      <c r="G47" s="3"/>
      <c r="H47" s="2"/>
      <c r="I47" s="22">
        <f>I33</f>
        <v>-123261174</v>
      </c>
      <c r="J47" s="16"/>
      <c r="K47" s="22">
        <f>K33</f>
        <v>2554127668</v>
      </c>
    </row>
    <row r="48" spans="1:11" s="17" customFormat="1" ht="24" customHeight="1" x14ac:dyDescent="0.2">
      <c r="A48" s="18" t="s">
        <v>62</v>
      </c>
      <c r="B48" s="18"/>
      <c r="C48" s="18"/>
      <c r="D48" s="18"/>
      <c r="E48" s="18"/>
      <c r="F48" s="18"/>
      <c r="G48" s="19"/>
      <c r="H48" s="18"/>
      <c r="I48" s="23"/>
      <c r="J48" s="20"/>
      <c r="K48" s="23"/>
    </row>
    <row r="49" spans="1:11" ht="24" customHeight="1" x14ac:dyDescent="0.2">
      <c r="A49" s="2" t="s">
        <v>63</v>
      </c>
      <c r="B49" s="2"/>
      <c r="C49" s="2"/>
      <c r="D49" s="2"/>
      <c r="E49" s="2"/>
      <c r="F49" s="2"/>
      <c r="G49" s="3"/>
      <c r="H49" s="2"/>
      <c r="I49" s="24"/>
      <c r="J49" s="16"/>
      <c r="K49" s="24"/>
    </row>
    <row r="50" spans="1:11" ht="24" customHeight="1" x14ac:dyDescent="0.2">
      <c r="A50" s="2" t="s">
        <v>27</v>
      </c>
      <c r="B50" s="2"/>
      <c r="C50" s="2"/>
      <c r="D50" s="2"/>
      <c r="E50" s="2"/>
      <c r="F50" s="2"/>
      <c r="G50" s="3"/>
      <c r="H50" s="2"/>
      <c r="I50" s="24">
        <v>-3363410167</v>
      </c>
      <c r="J50" s="16"/>
      <c r="K50" s="24">
        <v>-1851554570</v>
      </c>
    </row>
    <row r="51" spans="1:11" ht="24" customHeight="1" x14ac:dyDescent="0.2">
      <c r="A51" s="2" t="s">
        <v>41</v>
      </c>
      <c r="B51" s="2"/>
      <c r="C51" s="2"/>
      <c r="D51" s="2"/>
      <c r="E51" s="2"/>
      <c r="F51" s="2"/>
      <c r="G51" s="3"/>
      <c r="H51" s="2"/>
      <c r="I51" s="24">
        <v>3162358523</v>
      </c>
      <c r="J51" s="16"/>
      <c r="K51" s="24">
        <v>1642808161</v>
      </c>
    </row>
    <row r="52" spans="1:11" ht="24" customHeight="1" x14ac:dyDescent="0.2">
      <c r="A52" s="18" t="s">
        <v>127</v>
      </c>
      <c r="B52" s="18"/>
      <c r="C52" s="2"/>
      <c r="D52" s="2"/>
      <c r="E52" s="2"/>
      <c r="F52" s="2"/>
      <c r="G52" s="3"/>
      <c r="H52" s="2"/>
      <c r="I52" s="22">
        <v>278984</v>
      </c>
      <c r="J52" s="16"/>
      <c r="K52" s="22">
        <v>4422</v>
      </c>
    </row>
    <row r="53" spans="1:11" ht="24" customHeight="1" x14ac:dyDescent="0.2">
      <c r="A53" s="18" t="s">
        <v>128</v>
      </c>
      <c r="B53" s="18"/>
      <c r="C53" s="2"/>
      <c r="D53" s="2"/>
      <c r="E53" s="2"/>
      <c r="F53" s="2"/>
      <c r="G53" s="3"/>
      <c r="H53" s="2"/>
      <c r="I53" s="22">
        <v>-208867</v>
      </c>
      <c r="J53" s="16"/>
      <c r="K53" s="22">
        <v>-190994</v>
      </c>
    </row>
    <row r="54" spans="1:11" ht="24" customHeight="1" x14ac:dyDescent="0.2">
      <c r="A54" s="18" t="s">
        <v>129</v>
      </c>
      <c r="B54" s="18"/>
      <c r="C54" s="18"/>
      <c r="D54" s="18"/>
      <c r="E54" s="2"/>
      <c r="F54" s="2"/>
      <c r="G54" s="3"/>
      <c r="H54" s="2">
        <v>0</v>
      </c>
      <c r="I54" s="73">
        <v>66665</v>
      </c>
      <c r="J54" s="16"/>
      <c r="K54" s="73">
        <v>-215844</v>
      </c>
    </row>
    <row r="55" spans="1:11" ht="24" customHeight="1" x14ac:dyDescent="0.2">
      <c r="A55" s="2" t="s">
        <v>38</v>
      </c>
      <c r="B55" s="2"/>
      <c r="C55" s="2"/>
      <c r="D55" s="2"/>
      <c r="E55" s="2"/>
      <c r="F55" s="2"/>
      <c r="G55" s="3"/>
      <c r="H55" s="2"/>
      <c r="I55" s="22">
        <v>-965110393</v>
      </c>
      <c r="J55" s="16"/>
      <c r="K55" s="22">
        <v>-1181066005</v>
      </c>
    </row>
    <row r="56" spans="1:11" ht="24" customHeight="1" x14ac:dyDescent="0.2">
      <c r="A56" s="2" t="s">
        <v>51</v>
      </c>
      <c r="B56" s="2"/>
      <c r="C56" s="2"/>
      <c r="D56" s="2"/>
      <c r="E56" s="2"/>
      <c r="F56" s="2"/>
      <c r="G56" s="3"/>
      <c r="H56" s="2"/>
      <c r="I56" s="22">
        <v>1792677954</v>
      </c>
      <c r="J56" s="16"/>
      <c r="K56" s="22">
        <v>1818375548</v>
      </c>
    </row>
    <row r="57" spans="1:11" ht="24" customHeight="1" x14ac:dyDescent="0.2">
      <c r="A57" s="2" t="s">
        <v>139</v>
      </c>
      <c r="B57" s="4"/>
      <c r="C57" s="4"/>
      <c r="D57" s="4"/>
      <c r="E57" s="4"/>
      <c r="F57" s="4"/>
      <c r="G57" s="8"/>
      <c r="H57" s="4"/>
      <c r="I57" s="24">
        <v>1066468572</v>
      </c>
      <c r="J57" s="16"/>
      <c r="K57" s="24">
        <v>-1394702801</v>
      </c>
    </row>
    <row r="58" spans="1:11" ht="24" customHeight="1" x14ac:dyDescent="0.2">
      <c r="A58" s="1" t="s">
        <v>47</v>
      </c>
      <c r="B58" s="2"/>
      <c r="C58" s="2"/>
      <c r="D58" s="2"/>
      <c r="E58" s="2"/>
      <c r="F58" s="2"/>
      <c r="G58" s="3"/>
      <c r="H58" s="2"/>
      <c r="I58" s="25">
        <f>SUM(I47:I57)</f>
        <v>1569860097</v>
      </c>
      <c r="J58" s="16"/>
      <c r="K58" s="25">
        <f>SUM(K47:K57)</f>
        <v>1587585585</v>
      </c>
    </row>
    <row r="59" spans="1:11" ht="24" customHeight="1" x14ac:dyDescent="0.2">
      <c r="A59" s="1" t="s">
        <v>39</v>
      </c>
      <c r="B59" s="2"/>
      <c r="C59" s="2"/>
      <c r="D59" s="2"/>
      <c r="E59" s="2"/>
      <c r="F59" s="2"/>
      <c r="G59" s="3"/>
      <c r="H59" s="2"/>
      <c r="I59" s="24"/>
      <c r="J59" s="16"/>
      <c r="K59" s="24"/>
    </row>
    <row r="60" spans="1:11" ht="24" customHeight="1" x14ac:dyDescent="0.2">
      <c r="A60" s="2" t="s">
        <v>94</v>
      </c>
      <c r="B60" s="2"/>
      <c r="C60" s="2"/>
      <c r="D60" s="2"/>
      <c r="E60" s="2"/>
      <c r="F60" s="2"/>
      <c r="G60" s="3"/>
      <c r="H60" s="2"/>
      <c r="I60" s="32">
        <v>-271115000</v>
      </c>
      <c r="J60" s="16"/>
      <c r="K60" s="32">
        <v>0</v>
      </c>
    </row>
    <row r="61" spans="1:11" ht="24" customHeight="1" x14ac:dyDescent="0.2">
      <c r="A61" s="2" t="s">
        <v>49</v>
      </c>
      <c r="B61" s="2"/>
      <c r="C61" s="2"/>
      <c r="D61" s="2"/>
      <c r="E61" s="2"/>
      <c r="F61" s="2"/>
      <c r="G61" s="3"/>
      <c r="H61" s="2"/>
      <c r="I61" s="66">
        <f>I35</f>
        <v>-1290914566</v>
      </c>
      <c r="J61" s="16"/>
      <c r="K61" s="66">
        <f>K35</f>
        <v>-1744311094</v>
      </c>
    </row>
    <row r="62" spans="1:11" ht="24" customHeight="1" x14ac:dyDescent="0.2">
      <c r="A62" s="1" t="s">
        <v>40</v>
      </c>
      <c r="B62" s="2"/>
      <c r="C62" s="2"/>
      <c r="D62" s="2"/>
      <c r="E62" s="2"/>
      <c r="F62" s="2"/>
      <c r="G62" s="3"/>
      <c r="H62" s="2"/>
      <c r="I62" s="66">
        <f>SUM(I60:I61)</f>
        <v>-1562029566</v>
      </c>
      <c r="J62" s="66">
        <f t="shared" ref="J62:K62" si="0">SUM(J60:J61)</f>
        <v>0</v>
      </c>
      <c r="K62" s="66">
        <f t="shared" si="0"/>
        <v>-1744311094</v>
      </c>
    </row>
    <row r="63" spans="1:11" ht="24" customHeight="1" x14ac:dyDescent="0.2">
      <c r="A63" s="1" t="s">
        <v>130</v>
      </c>
      <c r="B63" s="2"/>
      <c r="C63" s="2"/>
      <c r="D63" s="2"/>
      <c r="E63" s="2"/>
      <c r="F63" s="2"/>
      <c r="G63" s="3"/>
      <c r="H63" s="2"/>
      <c r="I63" s="22">
        <f>+I58+I62</f>
        <v>7830531</v>
      </c>
      <c r="J63" s="16"/>
      <c r="K63" s="22">
        <f>+K58+K62</f>
        <v>-156725509</v>
      </c>
    </row>
    <row r="64" spans="1:11" ht="24" customHeight="1" x14ac:dyDescent="0.2">
      <c r="A64" s="2" t="s">
        <v>59</v>
      </c>
      <c r="B64" s="2"/>
      <c r="C64" s="2"/>
      <c r="D64" s="2"/>
      <c r="E64" s="2"/>
      <c r="F64" s="2"/>
      <c r="G64" s="3"/>
      <c r="H64" s="2"/>
      <c r="I64" s="26">
        <v>5005859</v>
      </c>
      <c r="J64" s="16"/>
      <c r="K64" s="26">
        <v>161731368</v>
      </c>
    </row>
    <row r="65" spans="1:14" ht="24" customHeight="1" thickBot="1" x14ac:dyDescent="0.25">
      <c r="A65" s="1" t="s">
        <v>137</v>
      </c>
      <c r="B65" s="2"/>
      <c r="C65" s="2"/>
      <c r="D65" s="2"/>
      <c r="E65" s="2" t="s">
        <v>18</v>
      </c>
      <c r="F65" s="2"/>
      <c r="G65" s="3"/>
      <c r="H65" s="2"/>
      <c r="I65" s="27">
        <f>SUM(I63:I64)</f>
        <v>12836390</v>
      </c>
      <c r="J65" s="16"/>
      <c r="K65" s="27">
        <f>SUM(K63:K64)</f>
        <v>5005859</v>
      </c>
    </row>
    <row r="66" spans="1:14" ht="24" customHeight="1" thickTop="1" x14ac:dyDescent="0.2">
      <c r="A66" s="2"/>
      <c r="B66" s="2"/>
      <c r="C66" s="2"/>
      <c r="D66" s="2"/>
      <c r="E66" s="2"/>
      <c r="F66" s="2"/>
      <c r="G66" s="3"/>
      <c r="H66" s="2"/>
      <c r="I66" s="69">
        <f>+I65-BS!I9</f>
        <v>0</v>
      </c>
      <c r="J66" s="16"/>
      <c r="K66" s="32">
        <f>+K65-BS!K9</f>
        <v>0</v>
      </c>
    </row>
    <row r="67" spans="1:14" s="2" customFormat="1" ht="24" customHeight="1" x14ac:dyDescent="0.2">
      <c r="A67" s="2" t="s">
        <v>54</v>
      </c>
      <c r="G67" s="3"/>
      <c r="J67" s="11"/>
      <c r="K67" s="21"/>
      <c r="L67" s="9"/>
      <c r="M67" s="9"/>
      <c r="N67" s="9"/>
    </row>
    <row r="68" spans="1:14" s="2" customFormat="1" ht="24" customHeight="1" x14ac:dyDescent="0.2">
      <c r="G68" s="3"/>
      <c r="J68" s="11"/>
      <c r="K68" s="72"/>
      <c r="L68" s="9"/>
      <c r="M68" s="9"/>
      <c r="N68" s="9"/>
    </row>
    <row r="69" spans="1:14" s="2" customFormat="1" ht="24" customHeight="1" x14ac:dyDescent="0.2">
      <c r="J69" s="11"/>
      <c r="K69" s="21"/>
      <c r="L69" s="9"/>
      <c r="M69" s="9"/>
      <c r="N69" s="9"/>
    </row>
    <row r="70" spans="1:14" s="2" customFormat="1" ht="24" customHeight="1" x14ac:dyDescent="0.2">
      <c r="J70" s="11"/>
      <c r="K70" s="21"/>
      <c r="L70" s="9"/>
      <c r="M70" s="9"/>
      <c r="N70" s="9"/>
    </row>
    <row r="71" spans="1:14" s="2" customFormat="1" ht="24" customHeight="1" x14ac:dyDescent="0.2">
      <c r="J71" s="11"/>
      <c r="K71" s="21"/>
      <c r="L71" s="9"/>
      <c r="M71" s="9"/>
      <c r="N71" s="9"/>
    </row>
    <row r="72" spans="1:14" ht="24" customHeight="1" x14ac:dyDescent="0.2">
      <c r="A72" s="2"/>
      <c r="B72" s="2"/>
      <c r="C72" s="2"/>
      <c r="D72" s="2"/>
      <c r="E72" s="2"/>
      <c r="F72" s="2"/>
      <c r="G72" s="2"/>
      <c r="H72" s="2"/>
    </row>
    <row r="73" spans="1:14" ht="24" customHeight="1" x14ac:dyDescent="0.2">
      <c r="A73" s="2"/>
      <c r="B73" s="2"/>
      <c r="C73" s="2"/>
      <c r="D73" s="2"/>
      <c r="E73" s="2"/>
      <c r="F73" s="2"/>
      <c r="G73" s="2"/>
      <c r="H73" s="2"/>
    </row>
  </sheetData>
  <mergeCells count="6">
    <mergeCell ref="A42:I42"/>
    <mergeCell ref="A1:I1"/>
    <mergeCell ref="A2:I2"/>
    <mergeCell ref="A24:I24"/>
    <mergeCell ref="A25:I25"/>
    <mergeCell ref="A41:I41"/>
  </mergeCells>
  <pageMargins left="0.65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3" max="10" man="1"/>
    <brk id="40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A1C61D8C4E1DCB4F8B912A597D22A7E0" ma:contentTypeVersion="5" ma:contentTypeDescription="สร้างเอกสารใหม่" ma:contentTypeScope="" ma:versionID="076bc9a273d17d1ca13b6f66b41420a5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67c00e0ff735ba547382fa9faa8adf4d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5788A3-A135-4BD2-971F-BBC074B92A3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9B998A-1EC6-438A-B332-53260F362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5D6B80-32D3-43FB-ABFC-1B1BDBE69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39690</vt:lpwstr>
  </property>
  <property fmtid="{D5CDD505-2E9C-101B-9397-08002B2CF9AE}" pid="4" name="OptimizationTime">
    <vt:lpwstr>20220214_1407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securities</vt:lpstr>
      <vt:lpstr>PL</vt:lpstr>
      <vt:lpstr>BS!Print_Area</vt:lpstr>
      <vt:lpstr>PL!Print_Area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Kamolwan Theeravetch</cp:lastModifiedBy>
  <cp:lastPrinted>2022-02-11T06:55:23Z</cp:lastPrinted>
  <dcterms:created xsi:type="dcterms:W3CDTF">2007-04-20T07:22:18Z</dcterms:created>
  <dcterms:modified xsi:type="dcterms:W3CDTF">2022-02-11T06:55:24Z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0x010100A1C61D8C4E1DCB4F8B912A597D22A7E0</vt:lpwstr>
  </property>
</Properties>
</file>