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\L_EGATIF\Ye12'2019\"/>
    </mc:Choice>
  </mc:AlternateContent>
  <xr:revisionPtr revIDLastSave="0" documentId="13_ncr:1_{FF41C648-7E6A-4E37-832B-A9CC44FA12CE}" xr6:coauthVersionLast="36" xr6:coauthVersionMax="36" xr10:uidLastSave="{00000000-0000-0000-0000-000000000000}"/>
  <bookViews>
    <workbookView xWindow="34245" yWindow="32760" windowWidth="20490" windowHeight="7230" activeTab="3" xr2:uid="{00000000-000D-0000-FFFF-FFFF00000000}"/>
  </bookViews>
  <sheets>
    <sheet name="BS" sheetId="9" r:id="rId1"/>
    <sheet name="securities" sheetId="13" r:id="rId2"/>
    <sheet name="PL" sheetId="14" r:id="rId3"/>
    <sheet name="SFI" sheetId="10" r:id="rId4"/>
  </sheets>
  <definedNames>
    <definedName name="_xlnm.Print_Area" localSheetId="0">BS!$A$1:$K$31</definedName>
    <definedName name="_xlnm.Print_Area" localSheetId="2">PL!$A$1:$M$64</definedName>
    <definedName name="_xlnm.Print_Area" localSheetId="1">securities!$A$1:$P$28</definedName>
    <definedName name="_xlnm.Print_Area" localSheetId="3">SFI!$A$1:$P$34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7" i="14" l="1"/>
  <c r="I26" i="13" l="1"/>
  <c r="I25" i="13"/>
  <c r="E25" i="13"/>
  <c r="H18" i="10" l="1"/>
  <c r="J60" i="14"/>
  <c r="L58" i="14"/>
  <c r="L19" i="14"/>
  <c r="L30" i="14" s="1"/>
  <c r="L15" i="14"/>
  <c r="L8" i="14"/>
  <c r="K20" i="9"/>
  <c r="K22" i="9" s="1"/>
  <c r="H10" i="10" s="1"/>
  <c r="K15" i="9"/>
  <c r="K12" i="9"/>
  <c r="H15" i="10"/>
  <c r="P16" i="10"/>
  <c r="P19" i="10" s="1"/>
  <c r="N16" i="10"/>
  <c r="N19" i="10" s="1"/>
  <c r="L16" i="10"/>
  <c r="L19" i="10" s="1"/>
  <c r="J16" i="10"/>
  <c r="J19" i="10" s="1"/>
  <c r="J20" i="10" s="1"/>
  <c r="J58" i="14"/>
  <c r="J19" i="14"/>
  <c r="J30" i="14" s="1"/>
  <c r="J15" i="14"/>
  <c r="J8" i="14"/>
  <c r="O25" i="13"/>
  <c r="M25" i="13"/>
  <c r="K25" i="13"/>
  <c r="G25" i="13"/>
  <c r="O14" i="13"/>
  <c r="O26" i="13" s="1"/>
  <c r="M14" i="13"/>
  <c r="K14" i="13"/>
  <c r="G14" i="13"/>
  <c r="E14" i="13"/>
  <c r="E26" i="13" s="1"/>
  <c r="I20" i="9"/>
  <c r="I15" i="9"/>
  <c r="I12" i="9"/>
  <c r="G26" i="13" l="1"/>
  <c r="I16" i="9"/>
  <c r="I21" i="9" s="1"/>
  <c r="L16" i="14"/>
  <c r="L20" i="14" s="1"/>
  <c r="J16" i="14"/>
  <c r="H13" i="10" s="1"/>
  <c r="H16" i="10" s="1"/>
  <c r="H19" i="10" s="1"/>
  <c r="M26" i="13"/>
  <c r="K26" i="13"/>
  <c r="K16" i="9"/>
  <c r="J34" i="14" s="1"/>
  <c r="I22" i="9"/>
  <c r="H25" i="10"/>
  <c r="G27" i="13" l="1"/>
  <c r="I14" i="13"/>
  <c r="L29" i="14"/>
  <c r="L31" i="14" s="1"/>
  <c r="J29" i="14"/>
  <c r="J31" i="14" s="1"/>
  <c r="J44" i="14" s="1"/>
  <c r="J55" i="14" s="1"/>
  <c r="J59" i="14" s="1"/>
  <c r="J61" i="14" s="1"/>
  <c r="J62" i="14" s="1"/>
  <c r="J20" i="14"/>
  <c r="L44" i="14"/>
  <c r="L55" i="14" s="1"/>
  <c r="L59" i="14" s="1"/>
  <c r="L61" i="14" s="1"/>
  <c r="L62" i="14" s="1"/>
  <c r="L33" i="14"/>
  <c r="L35" i="14" s="1"/>
  <c r="L36" i="14" s="1"/>
  <c r="J33" i="14"/>
  <c r="J35" i="14" s="1"/>
  <c r="J36" i="14" s="1"/>
  <c r="K21" i="9"/>
  <c r="H20" i="10"/>
</calcChain>
</file>

<file path=xl/sharedStrings.xml><?xml version="1.0" encoding="utf-8"?>
<sst xmlns="http://schemas.openxmlformats.org/spreadsheetml/2006/main" count="163" uniqueCount="127">
  <si>
    <t>งบดุล</t>
  </si>
  <si>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</si>
  <si>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</si>
  <si>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</si>
  <si>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</si>
  <si>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</si>
  <si>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</si>
  <si>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</si>
  <si>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</si>
  <si>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งบกำไรขาดทุน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</si>
  <si>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</si>
  <si>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</si>
  <si>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</si>
  <si>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</si>
  <si>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งบกระแสเงินสด</t>
  </si>
  <si>
    <t>กระแสเงินสดจากกิจกรรมดำเนินงาน</t>
  </si>
  <si>
    <t>ข้อมูลผลการดำเนินงาน (ต่อหน่วย)</t>
  </si>
  <si>
    <t>รายได้จากกิจกรรมลงทุน</t>
  </si>
  <si>
    <t>อัตราส่วนทางการเงินและข้อมูลประกอบเพิ่มเติมที่สำคัญ</t>
  </si>
  <si>
    <t>อัตราส่วนของค่าใช้จ่ายรวมต่อมูลค่าสินทรัพย์สุทธิ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</si>
  <si>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</si>
  <si>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</si>
  <si>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</si>
  <si>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</si>
  <si>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</si>
  <si>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ข้อมูลทางการเงินที่สำคัญ</t>
  </si>
  <si>
    <t>ค่าธรรมเนียมผู้ดูแลผลประโยชน์</t>
  </si>
  <si>
    <t>ค่าธรรมเนียมนายทะเบียน</t>
  </si>
  <si>
    <t>(หน่วย: บาท)</t>
  </si>
  <si>
    <t>ค่าธรรมเนียมวิชาชีพ</t>
  </si>
  <si>
    <t>ค่าใช้จ่ายอื่น</t>
  </si>
  <si>
    <t>การเพิ่มขึ้นในสินทรัพย์สุทธิจากการดำเนินงาน</t>
  </si>
  <si>
    <t>มูลค่าเงินลงทุน</t>
  </si>
  <si>
    <t>รวมเงินลงทุนในหลักทรัพย์</t>
  </si>
  <si>
    <t>รายได้จากกิจกรรมลงทุนทั้งสิ้น</t>
  </si>
  <si>
    <t>อัตราส่วนการเพิ่มขึ้นในสินทรัพย์สุทธิจากการดำเนินงานต่อ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</si>
  <si>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</si>
  <si>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</si>
  <si>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</si>
  <si>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 xml:space="preserve">   รายได้จากการลงทุนสุทธิ</t>
  </si>
  <si>
    <t>เงินลงทุนตามมูลค่ายุติธรรม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</si>
  <si>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</si>
  <si>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</si>
  <si>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</si>
  <si>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</si>
  <si>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</si>
  <si>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</si>
  <si>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ธนาคารแห่งประเทศไทย งวดที่ 41/91/61</t>
  </si>
  <si>
    <t>ธนาคารแห่งประเทศไทย งวดที่ 35/182/61</t>
  </si>
  <si>
    <t>ธนาคารแห่งประเทศไทย งวดที่ 48/182/61</t>
  </si>
  <si>
    <t>ธนาคารแห่งประเทศไทย งวดที่ 04/365/61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</si>
  <si>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</si>
  <si>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</si>
  <si>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</si>
  <si>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</si>
  <si>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</si>
  <si>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</si>
  <si>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</si>
  <si>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</si>
  <si>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10 มกราคม 2562</t>
  </si>
  <si>
    <t>28 กุมภาพันธ์ 2562</t>
  </si>
  <si>
    <t>30 พฤษภาคม 2562</t>
  </si>
  <si>
    <t>6 ธันวาคม 2562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</si>
  <si>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</si>
  <si>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</si>
  <si>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</si>
  <si>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</si>
  <si>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</si>
  <si>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การเพิ่มขึ้นของสินทรัพย์สุทธิจากการดำเนินงาน</t>
  </si>
  <si>
    <t xml:space="preserve">   กำไรจากการจำหน่ายเงินลงทุนในหลักทรัพย์</t>
  </si>
  <si>
    <t>เงินสดสุทธิจากกิจกรรมดำเนินงาน</t>
  </si>
  <si>
    <t>อัตราส่วนของรายได้จากการลงทุนรวมต่อมูลค่าสินทรัพย์สุทธิ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</si>
  <si>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</si>
  <si>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</si>
  <si>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</si>
  <si>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</si>
  <si>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8 กรกฎาคม 2558 จนถึงวันที่ 7 กรกฎาคม 2578</t>
  </si>
  <si>
    <t>สำหรับงวดตั้งแต่วันที่</t>
  </si>
  <si>
    <t>6 กรกฎาคม 2558</t>
  </si>
  <si>
    <t>ถึงวันที่</t>
  </si>
  <si>
    <t>ณ วันที่ 31 ธันวาคม 2562</t>
  </si>
  <si>
    <t>จำนวนหน่วยลงทุนที่จำหน่ายแล้วทั้งหมด ณ วันปลายปี (หน่วย)</t>
  </si>
  <si>
    <t>หมายเหตุประกอบงบการเงินเป็นส่วนหนึ่งของงบการเงินนี้</t>
  </si>
  <si>
    <t>(บาท)</t>
  </si>
  <si>
    <t>สำหรับปีสิ้นสุดวันที่ 31 ธันวาคม 2562</t>
  </si>
  <si>
    <t>การเพิ่มขึ้นในสินทรัพย์สุทธิจากการดำเนินงานในระหว่างปี</t>
  </si>
  <si>
    <t>การแบ่งปันส่วนทุนให้ผู้ถือหน่วยลงทุนในระหว่างปี</t>
  </si>
  <si>
    <t>การเพิ่มขึ้น (ลดลง) ของสินทรัพย์สุทธิในระหว่างปี</t>
  </si>
  <si>
    <t>สินทรัพย์สุทธิต้นปี</t>
  </si>
  <si>
    <t>สินทรัพย์สุทธิปลายปี</t>
  </si>
  <si>
    <t>เงินฝากธนาคาร ณ วันต้นปี</t>
  </si>
  <si>
    <t>31 ธันวาคม 2558</t>
  </si>
  <si>
    <t>มูลค่าสินทรัพย์สุทธิต้นปี/งวด</t>
  </si>
  <si>
    <t>มูลค่าสินทรัพย์สุทธิปลายปี/งวด</t>
  </si>
  <si>
    <t>สินทรัพย์สุทธิต่อหน่วย</t>
  </si>
  <si>
    <t>เงินลงทุนในธุรกิจโครงสร้างพื้นฐานโรงไฟฟ้า (หมายเหตุ 7)</t>
  </si>
  <si>
    <t>เงินลงทุนในหลักทรัพย์ (หมายเหตุ 7)</t>
  </si>
  <si>
    <t>โดยรายได้ค่าความพร้อมจ่าย ครอบคลุมรายได้ตั้งแต่วันที่</t>
  </si>
  <si>
    <t>12, 13</t>
  </si>
  <si>
    <t>มูลค่าสินทรัพย์สุทธิถัวเฉลี่ยระหว่างปี/งวด</t>
  </si>
  <si>
    <t>ธนาคารแห่งประเทศไทย งวดที่ 41/91/62</t>
  </si>
  <si>
    <t>ธนาคารแห่งประเทศไทย งวดที่ 48/91/62</t>
  </si>
  <si>
    <t>ธนาคารแห่งประเทศไทย งวดที่ 43/182/62</t>
  </si>
  <si>
    <t>23 เมษายน 2563</t>
  </si>
  <si>
    <t>27 กุมภาพันธ์ 2563</t>
  </si>
  <si>
    <t>9 มกราคม 2563</t>
  </si>
  <si>
    <t xml:space="preserve">   ค่าใช้จ่ายค้างจ่ายเพิ่มขึ้น</t>
  </si>
  <si>
    <t>เงินฝากธนาคารเพิ่มขึ้น (ลดลง) สุทธิ</t>
  </si>
  <si>
    <t>ผู้ช่วยกรรมการผู้จัดการ</t>
  </si>
  <si>
    <t>(สุณี แนวพานิช)</t>
  </si>
  <si>
    <t>รายการปรับกระทบการเพิ่มขึ้นในสินทรัพย์สุทธิจากการดำเนินงาน</t>
  </si>
  <si>
    <t>หัก:  การจ่ายคืนทุนให้แก่ผู้ถือหน่วยลงทุน</t>
  </si>
  <si>
    <t>บวก:  การเพิ่มขึ้นของทุนที่ได้รับจากผู้ถือหน่วยลงทุน</t>
  </si>
  <si>
    <t xml:space="preserve">         การแบ่งปันส่วนทุนให้ผู้ถือหน่วยลงทุน</t>
  </si>
  <si>
    <t xml:space="preserve">   ถัวเฉลี่ยระหว่างปี/งวด (ร้อยละ)</t>
  </si>
  <si>
    <t>(ไพรัช มิคะเสน)</t>
  </si>
  <si>
    <t>ผู้อำนวยการอาวุโส</t>
  </si>
  <si>
    <t xml:space="preserve">   ให้เป็นเงินสดสุทธิจากกิจกรรมดำเนินงาน</t>
  </si>
  <si>
    <t>เงินฝากธนาคาร ณ วันปลายปี (หมายเหตุ 8)</t>
  </si>
  <si>
    <t xml:space="preserve">   มูลค่าสินทรัพย์สุทธิถัวเฉลี่ยระหว่างปี/งวด (ร้อยละ)</t>
  </si>
  <si>
    <t xml:space="preserve">   (ราคาทุน: 18,672 ล้านบาท (2561: 19,167 ล้านบาท))</t>
  </si>
  <si>
    <t>รายการกำไร (ขาดทุน) สุทธิจากเงินลงทุน</t>
  </si>
  <si>
    <t>รายการกำไร (ขาดทุน) สุทธิที่ยังไม่เกิดขึ้นจากการวัดมูลค่าเงินลงทุน</t>
  </si>
  <si>
    <t>รวมรายการกำไร (ขาดทุน) สุทธิจากเงินลงทุน</t>
  </si>
  <si>
    <t xml:space="preserve">   กำไร (ขาดทุน) สุทธิที่ยังไม่เกิดขึ้นจากการวัดมูลค่าเงินลงทุน</t>
  </si>
  <si>
    <t xml:space="preserve">   รายการกำไร (ขาดทุน) สุทธิที่ยังไม่เกิดขึ้นจากการ</t>
  </si>
  <si>
    <t xml:space="preserve">      วัดมูลค่าเงินลงทุน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</si>
</sst>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.0000_);\(#,##0.0000\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0_);_(* \(#,##0.00\);_(* &quot;-&quot;_);_(@_)"/>
    <numFmt numFmtId="170" formatCode="_(* #,##0.0000_);_(* \(#,##0.0000\);_(* &quot;-&quot;_);_(@_)"/>
    <numFmt numFmtId="171" formatCode="_-* #,##0_-;\-* #,##0_-;_-* &quot;-&quot;??_-;_-@_-"/>
    <numFmt numFmtId="172" formatCode="[$-F800]dddd\,\ mmmm\ dd\,\ yyyy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sz val="10"/>
      <name val="Arial"/>
      <family val="2"/>
    </font>
    <font>
      <sz val="14"/>
      <name val="Cordia New"/>
      <family val="2"/>
    </font>
    <font>
      <sz val="10"/>
      <color theme="1"/>
      <name val="Arial"/>
      <family val="2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00B0F0"/>
      <name val="Angsana New"/>
      <family val="1"/>
    </font>
    <font>
      <sz val="10"/>
      <color theme="1"/>
      <name val="Microsoft Sans Serif"/>
      <family val="2"/>
    </font>
    <font>
      <sz val="11"/>
      <color rgb="FF545454"/>
      <name val="Arial"/>
      <family val="2"/>
    </font>
    <font>
      <i/>
      <u/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/>
    <xf numFmtId="0" fontId="3" fillId="0" borderId="0"/>
    <xf numFmtId="0" fontId="1" fillId="0" borderId="0"/>
    <xf numFmtId="0" fontId="9" fillId="0" borderId="0"/>
    <xf numFmtId="9" fontId="8" fillId="0" borderId="0" applyFont="0" applyFill="0" applyBorder="0" applyAlignment="0" applyProtection="0"/>
  </cellStyleXfs>
  <cellXfs count="164">
    <xf numFmtId="0" fontId="0" fillId="0" borderId="0" xfId="0"/>
    <xf numFmtId="37" fontId="4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vertical="center"/>
    </xf>
    <xf numFmtId="37" fontId="6" fillId="0" borderId="0" xfId="0" applyNumberFormat="1" applyFont="1" applyFill="1" applyAlignment="1">
      <alignment horizontal="center" vertical="center"/>
    </xf>
    <xf numFmtId="37" fontId="5" fillId="0" borderId="0" xfId="0" applyNumberFormat="1" applyFont="1" applyFill="1" applyBorder="1" applyAlignment="1">
      <alignment vertical="center"/>
    </xf>
    <xf numFmtId="37" fontId="5" fillId="0" borderId="0" xfId="0" quotePrefix="1" applyNumberFormat="1" applyFont="1" applyFill="1" applyAlignment="1">
      <alignment horizontal="left" vertical="center"/>
    </xf>
    <xf numFmtId="37" fontId="5" fillId="0" borderId="0" xfId="0" applyNumberFormat="1" applyFont="1" applyFill="1" applyAlignment="1">
      <alignment horizontal="left" vertical="center"/>
    </xf>
    <xf numFmtId="37" fontId="5" fillId="0" borderId="0" xfId="0" applyNumberFormat="1" applyFont="1" applyFill="1" applyBorder="1" applyAlignment="1">
      <alignment horizontal="right" vertical="center"/>
    </xf>
    <xf numFmtId="37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66" fontId="5" fillId="0" borderId="0" xfId="0" applyNumberFormat="1" applyFont="1" applyFill="1" applyBorder="1" applyAlignment="1">
      <alignment vertical="center"/>
    </xf>
    <xf numFmtId="37" fontId="5" fillId="0" borderId="0" xfId="0" applyNumberFormat="1" applyFont="1" applyFill="1" applyAlignment="1">
      <alignment horizontal="centerContinuous" vertical="center"/>
    </xf>
    <xf numFmtId="37" fontId="5" fillId="0" borderId="0" xfId="0" applyNumberFormat="1" applyFont="1" applyFill="1" applyAlignment="1">
      <alignment horizontal="center" vertical="center"/>
    </xf>
    <xf numFmtId="37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37" fontId="11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37" fontId="11" fillId="0" borderId="0" xfId="0" applyNumberFormat="1" applyFont="1" applyFill="1" applyAlignment="1">
      <alignment vertical="center"/>
    </xf>
    <xf numFmtId="37" fontId="12" fillId="0" borderId="0" xfId="0" applyNumberFormat="1" applyFont="1" applyFill="1" applyAlignment="1">
      <alignment horizontal="center" vertical="center"/>
    </xf>
    <xf numFmtId="41" fontId="11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11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0" fontId="5" fillId="0" borderId="0" xfId="3" applyFont="1" applyFill="1" applyAlignment="1">
      <alignment vertical="top"/>
    </xf>
    <xf numFmtId="0" fontId="5" fillId="0" borderId="0" xfId="3" applyFont="1" applyFill="1" applyAlignment="1">
      <alignment horizontal="center" vertical="top"/>
    </xf>
    <xf numFmtId="0" fontId="5" fillId="0" borderId="0" xfId="3" applyFont="1" applyFill="1" applyAlignment="1">
      <alignment horizontal="centerContinuous" vertical="top"/>
    </xf>
    <xf numFmtId="0" fontId="4" fillId="0" borderId="0" xfId="3" applyFont="1" applyFill="1" applyAlignment="1">
      <alignment vertical="top"/>
    </xf>
    <xf numFmtId="37" fontId="5" fillId="0" borderId="0" xfId="3" applyNumberFormat="1" applyFont="1" applyFill="1" applyAlignment="1">
      <alignment horizontal="centerContinuous" vertical="top"/>
    </xf>
    <xf numFmtId="166" fontId="5" fillId="0" borderId="4" xfId="1" applyNumberFormat="1" applyFont="1" applyFill="1" applyBorder="1" applyAlignment="1">
      <alignment vertical="center"/>
    </xf>
    <xf numFmtId="0" fontId="5" fillId="0" borderId="2" xfId="3" applyFont="1" applyFill="1" applyBorder="1" applyAlignment="1">
      <alignment horizontal="center" vertical="top"/>
    </xf>
    <xf numFmtId="0" fontId="5" fillId="0" borderId="0" xfId="3" applyFont="1" applyFill="1" applyBorder="1" applyAlignment="1">
      <alignment horizontal="center" vertical="top"/>
    </xf>
    <xf numFmtId="0" fontId="7" fillId="0" borderId="0" xfId="3" applyFont="1" applyFill="1" applyAlignment="1">
      <alignment horizontal="centerContinuous" vertical="top"/>
    </xf>
    <xf numFmtId="37" fontId="5" fillId="0" borderId="0" xfId="3" applyNumberFormat="1" applyFont="1" applyFill="1" applyAlignment="1">
      <alignment horizontal="center" vertical="top"/>
    </xf>
    <xf numFmtId="41" fontId="5" fillId="0" borderId="0" xfId="3" applyNumberFormat="1" applyFont="1" applyFill="1" applyAlignment="1">
      <alignment horizontal="center" vertical="top"/>
    </xf>
    <xf numFmtId="37" fontId="5" fillId="0" borderId="0" xfId="5" applyNumberFormat="1" applyFont="1" applyFill="1" applyAlignment="1">
      <alignment vertical="top"/>
    </xf>
    <xf numFmtId="43" fontId="5" fillId="0" borderId="0" xfId="1" applyFont="1" applyFill="1" applyAlignment="1">
      <alignment vertical="top"/>
    </xf>
    <xf numFmtId="37" fontId="4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horizontal="right" vertical="top"/>
    </xf>
    <xf numFmtId="0" fontId="11" fillId="0" borderId="0" xfId="3" applyFont="1" applyFill="1" applyAlignment="1">
      <alignment vertical="top"/>
    </xf>
    <xf numFmtId="0" fontId="11" fillId="0" borderId="0" xfId="3" applyFont="1" applyFill="1" applyAlignment="1">
      <alignment horizontal="center" vertical="top"/>
    </xf>
    <xf numFmtId="0" fontId="11" fillId="0" borderId="0" xfId="3" applyFont="1" applyFill="1" applyAlignment="1">
      <alignment horizontal="centerContinuous" vertical="top"/>
    </xf>
    <xf numFmtId="41" fontId="11" fillId="0" borderId="0" xfId="3" applyNumberFormat="1" applyFont="1" applyFill="1" applyAlignment="1">
      <alignment horizontal="center" vertical="top"/>
    </xf>
    <xf numFmtId="37" fontId="11" fillId="0" borderId="0" xfId="3" applyNumberFormat="1" applyFont="1" applyFill="1" applyAlignment="1">
      <alignment horizontal="center" vertical="top"/>
    </xf>
    <xf numFmtId="43" fontId="11" fillId="0" borderId="0" xfId="1" applyFont="1" applyFill="1" applyAlignment="1">
      <alignment vertical="top"/>
    </xf>
    <xf numFmtId="37" fontId="7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5" fillId="0" borderId="0" xfId="0" applyNumberFormat="1" applyFont="1" applyFill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0" applyNumberFormat="1" applyFont="1" applyFill="1" applyBorder="1" applyAlignment="1">
      <alignment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66" fontId="5" fillId="0" borderId="0" xfId="0" applyNumberFormat="1" applyFont="1" applyFill="1" applyBorder="1" applyAlignment="1">
      <alignment vertical="top"/>
    </xf>
    <xf numFmtId="0" fontId="13" fillId="0" borderId="0" xfId="0" applyFont="1" applyFill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13" fillId="0" borderId="0" xfId="0" applyNumberFormat="1" applyFont="1" applyFill="1" applyAlignment="1">
      <alignment vertical="top"/>
    </xf>
    <xf numFmtId="168" fontId="6" fillId="0" borderId="0" xfId="0" applyNumberFormat="1" applyFont="1" applyFill="1" applyAlignment="1">
      <alignment horizontal="center" vertical="top"/>
    </xf>
    <xf numFmtId="37" fontId="6" fillId="0" borderId="0" xfId="0" applyNumberFormat="1" applyFont="1" applyFill="1" applyAlignment="1">
      <alignment horizontal="center" vertical="top"/>
    </xf>
    <xf numFmtId="41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left" vertical="top"/>
    </xf>
    <xf numFmtId="41" fontId="6" fillId="0" borderId="0" xfId="0" applyNumberFormat="1" applyFont="1" applyFill="1" applyAlignment="1">
      <alignment horizontal="center" vertical="top"/>
    </xf>
    <xf numFmtId="41" fontId="5" fillId="0" borderId="2" xfId="0" applyNumberFormat="1" applyFont="1" applyFill="1" applyBorder="1" applyAlignment="1">
      <alignment vertical="top"/>
    </xf>
    <xf numFmtId="41" fontId="5" fillId="0" borderId="2" xfId="0" applyNumberFormat="1" applyFont="1" applyFill="1" applyBorder="1" applyAlignment="1">
      <alignment horizontal="right" vertical="top"/>
    </xf>
    <xf numFmtId="37" fontId="4" fillId="0" borderId="0" xfId="0" quotePrefix="1" applyNumberFormat="1" applyFont="1" applyFill="1" applyAlignment="1">
      <alignment horizontal="left" vertical="top"/>
    </xf>
    <xf numFmtId="41" fontId="5" fillId="0" borderId="3" xfId="0" applyNumberFormat="1" applyFont="1" applyFill="1" applyBorder="1" applyAlignment="1">
      <alignment horizontal="right" vertical="top"/>
    </xf>
    <xf numFmtId="37" fontId="5" fillId="0" borderId="0" xfId="0" applyNumberFormat="1" applyFont="1" applyFill="1" applyAlignment="1">
      <alignment horizontal="right" vertical="top"/>
    </xf>
    <xf numFmtId="166" fontId="5" fillId="0" borderId="0" xfId="0" applyNumberFormat="1" applyFont="1" applyFill="1" applyAlignment="1">
      <alignment vertical="top"/>
    </xf>
    <xf numFmtId="167" fontId="5" fillId="0" borderId="0" xfId="1" applyNumberFormat="1" applyFont="1" applyFill="1" applyAlignment="1">
      <alignment vertical="top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top"/>
    </xf>
    <xf numFmtId="0" fontId="5" fillId="0" borderId="0" xfId="6" applyFont="1" applyFill="1" applyBorder="1" applyAlignment="1">
      <alignment vertical="top"/>
    </xf>
    <xf numFmtId="0" fontId="5" fillId="0" borderId="0" xfId="3" applyFont="1" applyFill="1" applyBorder="1" applyAlignment="1">
      <alignment vertical="top"/>
    </xf>
    <xf numFmtId="37" fontId="5" fillId="0" borderId="0" xfId="3" applyNumberFormat="1" applyFont="1" applyFill="1" applyAlignment="1">
      <alignment vertical="top"/>
    </xf>
    <xf numFmtId="43" fontId="5" fillId="0" borderId="0" xfId="1" applyFont="1" applyFill="1" applyAlignment="1">
      <alignment horizontal="center" vertical="top"/>
    </xf>
    <xf numFmtId="0" fontId="5" fillId="0" borderId="0" xfId="3" applyFont="1" applyFill="1" applyBorder="1" applyAlignment="1">
      <alignment horizontal="centerContinuous" vertical="top"/>
    </xf>
    <xf numFmtId="37" fontId="5" fillId="0" borderId="2" xfId="3" applyNumberFormat="1" applyFont="1" applyFill="1" applyBorder="1" applyAlignment="1">
      <alignment horizontal="center" vertical="top"/>
    </xf>
    <xf numFmtId="37" fontId="7" fillId="0" borderId="0" xfId="3" applyNumberFormat="1" applyFont="1" applyFill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0" fontId="7" fillId="0" borderId="0" xfId="3" applyFont="1" applyFill="1" applyAlignment="1">
      <alignment vertical="top"/>
    </xf>
    <xf numFmtId="37" fontId="4" fillId="0" borderId="0" xfId="3" applyNumberFormat="1" applyFont="1" applyFill="1" applyAlignment="1">
      <alignment vertical="top"/>
    </xf>
    <xf numFmtId="37" fontId="4" fillId="0" borderId="0" xfId="3" applyNumberFormat="1" applyFont="1" applyFill="1" applyBorder="1" applyAlignment="1">
      <alignment vertical="top"/>
    </xf>
    <xf numFmtId="43" fontId="4" fillId="0" borderId="0" xfId="1" applyFont="1" applyFill="1" applyBorder="1" applyAlignment="1">
      <alignment vertical="top"/>
    </xf>
    <xf numFmtId="39" fontId="4" fillId="0" borderId="0" xfId="3" applyNumberFormat="1" applyFont="1" applyFill="1" applyBorder="1" applyAlignment="1">
      <alignment vertical="top"/>
    </xf>
    <xf numFmtId="37" fontId="5" fillId="0" borderId="0" xfId="0" applyNumberFormat="1" applyFont="1" applyFill="1" applyBorder="1" applyAlignment="1">
      <alignment horizontal="center" vertical="center"/>
    </xf>
    <xf numFmtId="0" fontId="5" fillId="0" borderId="0" xfId="6" applyFont="1" applyFill="1" applyAlignment="1">
      <alignment vertical="top"/>
    </xf>
    <xf numFmtId="37" fontId="4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top"/>
    </xf>
    <xf numFmtId="37" fontId="7" fillId="0" borderId="0" xfId="0" applyNumberFormat="1" applyFont="1" applyFill="1" applyBorder="1" applyAlignment="1">
      <alignment vertical="top"/>
    </xf>
    <xf numFmtId="41" fontId="5" fillId="0" borderId="2" xfId="3" applyNumberFormat="1" applyFont="1" applyFill="1" applyBorder="1" applyAlignment="1">
      <alignment horizontal="center" vertical="top"/>
    </xf>
    <xf numFmtId="41" fontId="5" fillId="0" borderId="0" xfId="3" applyNumberFormat="1" applyFont="1" applyFill="1" applyAlignment="1">
      <alignment horizontal="centerContinuous" vertical="top"/>
    </xf>
    <xf numFmtId="43" fontId="11" fillId="0" borderId="2" xfId="1" applyFont="1" applyFill="1" applyBorder="1" applyAlignment="1">
      <alignment vertical="top"/>
    </xf>
    <xf numFmtId="43" fontId="5" fillId="0" borderId="2" xfId="3" applyNumberFormat="1" applyFont="1" applyFill="1" applyBorder="1" applyAlignment="1">
      <alignment horizontal="center" vertical="top"/>
    </xf>
    <xf numFmtId="41" fontId="5" fillId="0" borderId="0" xfId="3" applyNumberFormat="1" applyFont="1" applyFill="1" applyAlignment="1">
      <alignment vertical="top"/>
    </xf>
    <xf numFmtId="41" fontId="5" fillId="0" borderId="2" xfId="1" applyNumberFormat="1" applyFont="1" applyFill="1" applyBorder="1" applyAlignment="1">
      <alignment vertical="center"/>
    </xf>
    <xf numFmtId="41" fontId="5" fillId="0" borderId="1" xfId="3" applyNumberFormat="1" applyFont="1" applyFill="1" applyBorder="1" applyAlignment="1">
      <alignment vertical="top"/>
    </xf>
    <xf numFmtId="169" fontId="5" fillId="0" borderId="1" xfId="3" applyNumberFormat="1" applyFont="1" applyFill="1" applyBorder="1" applyAlignment="1">
      <alignment vertical="top"/>
    </xf>
    <xf numFmtId="41" fontId="5" fillId="0" borderId="4" xfId="3" applyNumberFormat="1" applyFont="1" applyFill="1" applyBorder="1" applyAlignment="1">
      <alignment vertical="top"/>
    </xf>
    <xf numFmtId="0" fontId="7" fillId="0" borderId="0" xfId="3" applyFont="1" applyFill="1" applyAlignment="1">
      <alignment horizontal="center" vertical="top"/>
    </xf>
    <xf numFmtId="41" fontId="5" fillId="0" borderId="0" xfId="1" applyNumberFormat="1" applyFont="1" applyFill="1" applyAlignment="1">
      <alignment horizontal="right" vertical="top"/>
    </xf>
    <xf numFmtId="165" fontId="5" fillId="0" borderId="0" xfId="0" applyNumberFormat="1" applyFont="1" applyFill="1" applyAlignment="1">
      <alignment horizontal="right" vertical="center"/>
    </xf>
    <xf numFmtId="43" fontId="5" fillId="0" borderId="0" xfId="1" applyFont="1" applyFill="1" applyAlignment="1">
      <alignment vertical="center"/>
    </xf>
    <xf numFmtId="0" fontId="7" fillId="0" borderId="0" xfId="0" applyNumberFormat="1" applyFont="1" applyFill="1" applyAlignment="1">
      <alignment horizontal="center" vertical="center"/>
    </xf>
    <xf numFmtId="170" fontId="5" fillId="0" borderId="0" xfId="0" applyNumberFormat="1" applyFont="1" applyFill="1" applyBorder="1" applyAlignment="1">
      <alignment horizontal="right" vertical="top"/>
    </xf>
    <xf numFmtId="167" fontId="5" fillId="0" borderId="0" xfId="1" applyNumberFormat="1" applyFont="1" applyFill="1" applyBorder="1" applyAlignment="1">
      <alignment horizontal="right" vertical="center"/>
    </xf>
    <xf numFmtId="167" fontId="5" fillId="0" borderId="2" xfId="1" applyNumberFormat="1" applyFont="1" applyFill="1" applyBorder="1" applyAlignment="1">
      <alignment horizontal="right" vertical="center"/>
    </xf>
    <xf numFmtId="170" fontId="5" fillId="0" borderId="0" xfId="1" applyNumberFormat="1" applyFont="1" applyFill="1" applyBorder="1" applyAlignment="1">
      <alignment horizontal="right" vertical="center"/>
    </xf>
    <xf numFmtId="170" fontId="5" fillId="0" borderId="4" xfId="0" applyNumberFormat="1" applyFont="1" applyFill="1" applyBorder="1" applyAlignment="1">
      <alignment vertical="center"/>
    </xf>
    <xf numFmtId="169" fontId="5" fillId="0" borderId="0" xfId="7" applyNumberFormat="1" applyFont="1" applyFill="1" applyAlignment="1">
      <alignment vertical="center"/>
    </xf>
    <xf numFmtId="169" fontId="5" fillId="0" borderId="0" xfId="7" applyNumberFormat="1" applyFont="1" applyFill="1" applyBorder="1" applyAlignment="1">
      <alignment vertical="center"/>
    </xf>
    <xf numFmtId="0" fontId="7" fillId="0" borderId="0" xfId="0" quotePrefix="1" applyNumberFormat="1" applyFont="1" applyFill="1" applyBorder="1" applyAlignment="1">
      <alignment horizontal="center" vertical="top"/>
    </xf>
    <xf numFmtId="41" fontId="11" fillId="0" borderId="0" xfId="1" applyNumberFormat="1" applyFont="1" applyFill="1" applyAlignment="1">
      <alignment vertical="top"/>
    </xf>
    <xf numFmtId="170" fontId="5" fillId="0" borderId="0" xfId="0" applyNumberFormat="1" applyFont="1" applyFill="1" applyBorder="1" applyAlignment="1">
      <alignment vertical="center"/>
    </xf>
    <xf numFmtId="171" fontId="5" fillId="0" borderId="2" xfId="0" applyNumberFormat="1" applyFont="1" applyFill="1" applyBorder="1" applyAlignment="1">
      <alignment vertical="top"/>
    </xf>
    <xf numFmtId="172" fontId="5" fillId="0" borderId="0" xfId="3" applyNumberFormat="1" applyFont="1" applyFill="1" applyAlignment="1">
      <alignment horizontal="center" vertical="top"/>
    </xf>
    <xf numFmtId="0" fontId="14" fillId="0" borderId="0" xfId="0" applyFont="1" applyFill="1" applyBorder="1" applyAlignment="1">
      <alignment horizontal="left"/>
    </xf>
    <xf numFmtId="0" fontId="15" fillId="0" borderId="0" xfId="0" applyFont="1" applyBorder="1"/>
    <xf numFmtId="172" fontId="5" fillId="0" borderId="0" xfId="3" applyNumberFormat="1" applyFont="1" applyFill="1" applyAlignment="1">
      <alignment vertical="top"/>
    </xf>
    <xf numFmtId="169" fontId="5" fillId="0" borderId="4" xfId="3" applyNumberFormat="1" applyFont="1" applyFill="1" applyBorder="1" applyAlignment="1">
      <alignment vertical="top"/>
    </xf>
    <xf numFmtId="164" fontId="13" fillId="0" borderId="0" xfId="0" applyNumberFormat="1" applyFont="1" applyFill="1" applyAlignment="1">
      <alignment vertical="center"/>
    </xf>
    <xf numFmtId="0" fontId="7" fillId="0" borderId="0" xfId="6" applyFont="1" applyFill="1" applyAlignment="1">
      <alignment horizontal="center"/>
    </xf>
    <xf numFmtId="0" fontId="5" fillId="0" borderId="0" xfId="6" applyFont="1" applyFill="1" applyAlignment="1"/>
    <xf numFmtId="0" fontId="5" fillId="0" borderId="0" xfId="0" applyFont="1" applyFill="1" applyAlignment="1"/>
    <xf numFmtId="41" fontId="5" fillId="0" borderId="0" xfId="1" quotePrefix="1" applyNumberFormat="1" applyFont="1" applyFill="1" applyAlignment="1">
      <alignment horizontal="right" vertical="center"/>
    </xf>
    <xf numFmtId="43" fontId="5" fillId="0" borderId="0" xfId="1" applyFont="1" applyFill="1" applyAlignment="1">
      <alignment horizontal="right" vertical="top"/>
    </xf>
    <xf numFmtId="43" fontId="5" fillId="0" borderId="2" xfId="1" applyNumberFormat="1" applyFont="1" applyFill="1" applyBorder="1" applyAlignment="1">
      <alignment horizontal="center" vertical="top"/>
    </xf>
    <xf numFmtId="41" fontId="5" fillId="0" borderId="0" xfId="1" applyNumberFormat="1" applyFont="1" applyFill="1" applyBorder="1" applyAlignment="1">
      <alignment horizontal="right" vertical="center"/>
    </xf>
    <xf numFmtId="37" fontId="16" fillId="0" borderId="0" xfId="0" applyNumberFormat="1" applyFont="1" applyFill="1" applyBorder="1" applyAlignment="1">
      <alignment horizontal="center" vertical="center"/>
    </xf>
    <xf numFmtId="0" fontId="7" fillId="0" borderId="0" xfId="6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 vertical="top"/>
    </xf>
    <xf numFmtId="169" fontId="5" fillId="0" borderId="0" xfId="0" applyNumberFormat="1" applyFont="1" applyFill="1" applyAlignment="1">
      <alignment vertical="center"/>
    </xf>
    <xf numFmtId="166" fontId="5" fillId="0" borderId="0" xfId="1" applyNumberFormat="1" applyFont="1" applyFill="1" applyBorder="1" applyAlignment="1">
      <alignment horizontal="right" vertical="center"/>
    </xf>
    <xf numFmtId="169" fontId="5" fillId="0" borderId="0" xfId="0" applyNumberFormat="1" applyFont="1" applyFill="1" applyAlignment="1">
      <alignment horizontal="right" vertical="center"/>
    </xf>
    <xf numFmtId="169" fontId="5" fillId="0" borderId="0" xfId="7" applyNumberFormat="1" applyFont="1" applyFill="1" applyBorder="1" applyAlignment="1">
      <alignment horizontal="right" vertical="center"/>
    </xf>
    <xf numFmtId="37" fontId="5" fillId="0" borderId="5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37" fontId="16" fillId="0" borderId="0" xfId="0" quotePrefix="1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2" xfId="3" applyFont="1" applyFill="1" applyBorder="1" applyAlignment="1">
      <alignment horizontal="center" vertical="top"/>
    </xf>
    <xf numFmtId="0" fontId="4" fillId="0" borderId="0" xfId="3" applyFont="1" applyFill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5" fillId="0" borderId="2" xfId="6" quotePrefix="1" applyFont="1" applyFill="1" applyBorder="1" applyAlignment="1">
      <alignment horizontal="center" vertical="top"/>
    </xf>
    <xf numFmtId="37" fontId="4" fillId="0" borderId="0" xfId="0" applyNumberFormat="1" applyFont="1" applyFill="1" applyAlignment="1">
      <alignment horizontal="left" vertical="center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MJLFT2" xfId="6" xr:uid="{00000000-0005-0000-0000-000006000000}"/>
    <cellStyle name="Percent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"/>
  <sheetViews>
    <sheetView showGridLines="0" view="pageBreakPreview" zoomScaleNormal="100" zoomScaleSheetLayoutView="100" workbookViewId="0">
      <selection activeCell="A9" sqref="A9"/>
    </sheetView>
  </sheetViews>
  <sheetFormatPr defaultColWidth="9.140625" defaultRowHeight="24" customHeight="1" x14ac:dyDescent="0.2"/>
  <cols>
    <col min="1" max="3" width="9.140625" style="64"/>
    <col min="4" max="4" width="10" style="64" customWidth="1"/>
    <col min="5" max="5" width="5.7109375" style="64" customWidth="1"/>
    <col min="6" max="6" width="11.7109375" style="64" customWidth="1"/>
    <col min="7" max="7" width="7.5703125" style="65" customWidth="1"/>
    <col min="8" max="8" width="1.42578125" style="64" customWidth="1"/>
    <col min="9" max="9" width="18.28515625" style="73" customWidth="1"/>
    <col min="10" max="10" width="1.42578125" style="64" customWidth="1"/>
    <col min="11" max="11" width="16.7109375" style="73" customWidth="1"/>
    <col min="12" max="12" width="0.28515625" style="67" customWidth="1"/>
    <col min="13" max="13" width="12.5703125" style="68" bestFit="1" customWidth="1"/>
    <col min="14" max="14" width="22.42578125" style="64" customWidth="1"/>
    <col min="15" max="15" width="9.140625" style="64"/>
    <col min="16" max="16" width="13.7109375" style="64" bestFit="1" customWidth="1"/>
    <col min="17" max="18" width="9.140625" style="64"/>
    <col min="19" max="19" width="11.5703125" style="64" bestFit="1" customWidth="1"/>
    <col min="20" max="20" width="13.85546875" style="64" bestFit="1" customWidth="1"/>
    <col min="21" max="21" width="1.7109375" style="64" customWidth="1"/>
    <col min="22" max="22" width="11.5703125" style="64" bestFit="1" customWidth="1"/>
    <col min="23" max="23" width="12.28515625" style="64" bestFit="1" customWidth="1"/>
    <col min="24" max="24" width="2.28515625" style="64" customWidth="1"/>
    <col min="25" max="25" width="12.28515625" style="64" bestFit="1" customWidth="1"/>
    <col min="26" max="16384" width="9.140625" style="64"/>
  </cols>
  <sheetData>
    <row r="1" spans="1:25" ht="24" customHeight="1" x14ac:dyDescent="0.2">
      <c r="A1" s="69" t="s">
        <v>63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25" ht="24" customHeight="1" x14ac:dyDescent="0.2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25" ht="24" customHeight="1" x14ac:dyDescent="0.2">
      <c r="A3" s="70" t="s">
        <v>80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25" ht="24" customHeight="1" x14ac:dyDescent="0.2">
      <c r="A4" s="70"/>
      <c r="B4" s="70"/>
      <c r="C4" s="70"/>
      <c r="D4" s="70"/>
      <c r="E4" s="70"/>
      <c r="F4" s="70"/>
      <c r="G4" s="70"/>
      <c r="H4" s="70"/>
      <c r="I4" s="66"/>
      <c r="J4" s="70"/>
      <c r="K4" s="66" t="s">
        <v>28</v>
      </c>
      <c r="L4" s="70"/>
    </row>
    <row r="5" spans="1:25" s="73" customFormat="1" ht="24" customHeight="1" x14ac:dyDescent="0.2">
      <c r="A5" s="71"/>
      <c r="B5" s="72"/>
      <c r="C5" s="71"/>
      <c r="D5" s="71"/>
      <c r="E5" s="72"/>
      <c r="F5" s="72"/>
      <c r="G5" s="156" t="s">
        <v>1</v>
      </c>
      <c r="I5" s="130">
        <v>2562</v>
      </c>
      <c r="J5" s="63"/>
      <c r="K5" s="130">
        <v>2561</v>
      </c>
      <c r="L5" s="74"/>
      <c r="M5" s="75"/>
    </row>
    <row r="6" spans="1:25" s="73" customFormat="1" ht="24" customHeight="1" x14ac:dyDescent="0.2">
      <c r="A6" s="69" t="s">
        <v>2</v>
      </c>
      <c r="M6" s="75"/>
      <c r="S6" s="74"/>
      <c r="T6" s="74"/>
      <c r="U6" s="74"/>
      <c r="V6" s="74"/>
      <c r="W6" s="74"/>
      <c r="X6" s="74"/>
      <c r="Y6" s="74"/>
    </row>
    <row r="7" spans="1:25" s="73" customFormat="1" ht="24" customHeight="1" x14ac:dyDescent="0.2">
      <c r="A7" s="73" t="s">
        <v>40</v>
      </c>
      <c r="G7" s="76"/>
      <c r="M7" s="75"/>
      <c r="S7" s="107"/>
      <c r="T7" s="107"/>
      <c r="U7" s="74"/>
      <c r="V7" s="108"/>
      <c r="W7" s="108"/>
      <c r="X7" s="74"/>
      <c r="Y7" s="74"/>
    </row>
    <row r="8" spans="1:25" s="73" customFormat="1" ht="24" customHeight="1" x14ac:dyDescent="0.2">
      <c r="A8" s="73" t="s">
        <v>120</v>
      </c>
      <c r="G8" s="77">
        <v>7</v>
      </c>
      <c r="H8" s="77">
        <v>8</v>
      </c>
      <c r="I8" s="78">
        <v>20598602385</v>
      </c>
      <c r="J8" s="80"/>
      <c r="K8" s="78">
        <v>21142691775</v>
      </c>
      <c r="M8" s="75"/>
      <c r="S8" s="74"/>
      <c r="T8" s="74"/>
      <c r="U8" s="74"/>
      <c r="V8" s="74"/>
      <c r="W8" s="74"/>
      <c r="X8" s="74"/>
      <c r="Y8" s="74"/>
    </row>
    <row r="9" spans="1:25" s="73" customFormat="1" ht="24" customHeight="1" x14ac:dyDescent="0.2">
      <c r="A9" s="79" t="s">
        <v>64</v>
      </c>
      <c r="E9" s="77"/>
      <c r="G9" s="77">
        <v>8</v>
      </c>
      <c r="H9" s="77"/>
      <c r="I9" s="78">
        <v>161731368</v>
      </c>
      <c r="J9" s="80"/>
      <c r="K9" s="78">
        <v>212368562</v>
      </c>
      <c r="M9" s="75"/>
      <c r="S9" s="74"/>
      <c r="T9" s="74"/>
      <c r="U9" s="74"/>
      <c r="V9" s="74"/>
      <c r="W9" s="74"/>
      <c r="X9" s="74"/>
      <c r="Y9" s="74"/>
    </row>
    <row r="10" spans="1:25" s="73" customFormat="1" ht="24" customHeight="1" x14ac:dyDescent="0.2">
      <c r="A10" s="79" t="s">
        <v>41</v>
      </c>
      <c r="E10" s="77"/>
      <c r="G10" s="77">
        <v>13</v>
      </c>
      <c r="H10" s="77"/>
      <c r="I10" s="78">
        <v>356107039</v>
      </c>
      <c r="J10" s="80"/>
      <c r="K10" s="78">
        <v>384752835</v>
      </c>
      <c r="M10" s="75"/>
      <c r="S10" s="74"/>
      <c r="T10" s="74"/>
      <c r="U10" s="74"/>
      <c r="V10" s="74"/>
      <c r="W10" s="74"/>
      <c r="X10" s="74"/>
      <c r="Y10" s="74"/>
    </row>
    <row r="11" spans="1:25" s="73" customFormat="1" ht="24" customHeight="1" x14ac:dyDescent="0.2">
      <c r="A11" s="79" t="s">
        <v>42</v>
      </c>
      <c r="E11" s="77"/>
      <c r="G11" s="77"/>
      <c r="H11" s="77"/>
      <c r="I11" s="81">
        <v>1596230</v>
      </c>
      <c r="J11" s="80"/>
      <c r="K11" s="81">
        <v>1561281</v>
      </c>
      <c r="M11" s="75"/>
      <c r="S11" s="74"/>
      <c r="T11" s="74"/>
      <c r="U11" s="74"/>
      <c r="V11" s="74"/>
      <c r="W11" s="74"/>
      <c r="X11" s="74"/>
      <c r="Y11" s="74"/>
    </row>
    <row r="12" spans="1:25" s="73" customFormat="1" ht="24" customHeight="1" x14ac:dyDescent="0.2">
      <c r="A12" s="69" t="s">
        <v>3</v>
      </c>
      <c r="I12" s="82">
        <f>SUM(I8:I11)</f>
        <v>21118037022</v>
      </c>
      <c r="J12" s="78"/>
      <c r="K12" s="82">
        <f>SUM(K8:K11)</f>
        <v>21741374453</v>
      </c>
      <c r="M12" s="75"/>
      <c r="S12" s="74"/>
      <c r="T12" s="74"/>
      <c r="U12" s="74"/>
      <c r="V12" s="74"/>
      <c r="W12" s="74"/>
      <c r="X12" s="74"/>
      <c r="Y12" s="74"/>
    </row>
    <row r="13" spans="1:25" s="73" customFormat="1" ht="24" customHeight="1" x14ac:dyDescent="0.2">
      <c r="A13" s="69" t="s">
        <v>4</v>
      </c>
      <c r="I13" s="78"/>
      <c r="J13" s="78"/>
      <c r="K13" s="78"/>
      <c r="M13" s="75"/>
      <c r="S13" s="74"/>
      <c r="T13" s="74"/>
      <c r="U13" s="74"/>
      <c r="V13" s="74"/>
      <c r="W13" s="74"/>
      <c r="X13" s="74"/>
      <c r="Y13" s="74"/>
    </row>
    <row r="14" spans="1:25" s="73" customFormat="1" ht="24" customHeight="1" x14ac:dyDescent="0.2">
      <c r="A14" s="73" t="s">
        <v>43</v>
      </c>
      <c r="E14" s="77"/>
      <c r="G14" s="77"/>
      <c r="H14" s="77"/>
      <c r="I14" s="81">
        <v>2371593</v>
      </c>
      <c r="J14" s="80"/>
      <c r="K14" s="81">
        <v>1837538</v>
      </c>
      <c r="M14" s="75"/>
      <c r="S14" s="74"/>
      <c r="T14" s="74"/>
      <c r="U14" s="74"/>
      <c r="V14" s="74"/>
      <c r="W14" s="74"/>
      <c r="X14" s="74"/>
      <c r="Y14" s="74"/>
    </row>
    <row r="15" spans="1:25" s="73" customFormat="1" ht="24" customHeight="1" x14ac:dyDescent="0.2">
      <c r="A15" s="83" t="s">
        <v>5</v>
      </c>
      <c r="E15" s="77"/>
      <c r="I15" s="82">
        <f>SUM(I14)</f>
        <v>2371593</v>
      </c>
      <c r="J15" s="78"/>
      <c r="K15" s="82">
        <f>SUM(K14)</f>
        <v>1837538</v>
      </c>
      <c r="M15" s="75"/>
      <c r="S15" s="74"/>
      <c r="T15" s="74"/>
      <c r="U15" s="74"/>
      <c r="V15" s="74"/>
      <c r="W15" s="74"/>
      <c r="X15" s="74"/>
      <c r="Y15" s="74"/>
    </row>
    <row r="16" spans="1:25" s="73" customFormat="1" ht="24" customHeight="1" thickBot="1" x14ac:dyDescent="0.25">
      <c r="A16" s="70" t="s">
        <v>6</v>
      </c>
      <c r="E16" s="77"/>
      <c r="I16" s="84">
        <f>+I12-I15</f>
        <v>21115665429</v>
      </c>
      <c r="J16" s="78"/>
      <c r="K16" s="84">
        <f>+K12-K15</f>
        <v>21739536915</v>
      </c>
      <c r="M16" s="75"/>
    </row>
    <row r="17" spans="1:13" s="73" customFormat="1" ht="24" customHeight="1" thickTop="1" x14ac:dyDescent="0.2">
      <c r="A17" s="70" t="s">
        <v>6</v>
      </c>
      <c r="I17" s="85"/>
      <c r="K17" s="85"/>
      <c r="M17" s="75"/>
    </row>
    <row r="18" spans="1:13" s="73" customFormat="1" ht="24" customHeight="1" x14ac:dyDescent="0.2">
      <c r="A18" s="73" t="s">
        <v>7</v>
      </c>
      <c r="G18" s="77">
        <v>9</v>
      </c>
      <c r="H18" s="77"/>
      <c r="I18" s="85">
        <v>20266889000</v>
      </c>
      <c r="J18" s="77"/>
      <c r="K18" s="85">
        <v>20266889000</v>
      </c>
      <c r="M18" s="75"/>
    </row>
    <row r="19" spans="1:13" s="73" customFormat="1" ht="24" customHeight="1" x14ac:dyDescent="0.2">
      <c r="A19" s="79" t="s">
        <v>8</v>
      </c>
      <c r="G19" s="77">
        <v>9</v>
      </c>
      <c r="H19" s="77"/>
      <c r="I19" s="133">
        <v>848776429</v>
      </c>
      <c r="J19" s="80"/>
      <c r="K19" s="81">
        <v>1472647915</v>
      </c>
      <c r="M19" s="75"/>
    </row>
    <row r="20" spans="1:13" s="73" customFormat="1" ht="24" customHeight="1" thickBot="1" x14ac:dyDescent="0.25">
      <c r="A20" s="69" t="s">
        <v>6</v>
      </c>
      <c r="I20" s="84">
        <f>SUM(I18:I19)</f>
        <v>21115665429</v>
      </c>
      <c r="K20" s="84">
        <f>SUM(K18:K19)</f>
        <v>21739536915</v>
      </c>
      <c r="M20" s="75"/>
    </row>
    <row r="21" spans="1:13" s="73" customFormat="1" ht="24" customHeight="1" thickTop="1" x14ac:dyDescent="0.2">
      <c r="I21" s="119">
        <f>+I20-I16</f>
        <v>0</v>
      </c>
      <c r="J21" s="78"/>
      <c r="K21" s="119">
        <f>+K20-K16</f>
        <v>0</v>
      </c>
      <c r="M21" s="75"/>
    </row>
    <row r="22" spans="1:13" s="73" customFormat="1" ht="24" customHeight="1" x14ac:dyDescent="0.2">
      <c r="A22" s="73" t="s">
        <v>94</v>
      </c>
      <c r="I22" s="120">
        <f>ROUNDDOWN(I20/I23,4)</f>
        <v>10.1249</v>
      </c>
      <c r="K22" s="120">
        <f>ROUNDDOWN(K20/K23,4)</f>
        <v>10.424099999999999</v>
      </c>
      <c r="M22" s="75"/>
    </row>
    <row r="23" spans="1:13" s="73" customFormat="1" ht="24" customHeight="1" x14ac:dyDescent="0.2">
      <c r="A23" s="73" t="s">
        <v>81</v>
      </c>
      <c r="G23" s="85"/>
      <c r="H23" s="85"/>
      <c r="I23" s="85">
        <v>2085500000</v>
      </c>
      <c r="J23" s="85"/>
      <c r="K23" s="85">
        <v>2085500000</v>
      </c>
      <c r="M23" s="75"/>
    </row>
    <row r="24" spans="1:13" ht="24" customHeight="1" x14ac:dyDescent="0.2">
      <c r="A24" s="73"/>
      <c r="B24" s="73"/>
      <c r="C24" s="73"/>
      <c r="D24" s="73"/>
      <c r="E24" s="73"/>
      <c r="F24" s="73"/>
      <c r="G24" s="85"/>
      <c r="H24" s="86"/>
      <c r="I24" s="74"/>
      <c r="J24" s="86"/>
      <c r="K24" s="74"/>
      <c r="L24" s="85"/>
    </row>
    <row r="25" spans="1:13" ht="24" customHeight="1" x14ac:dyDescent="0.2">
      <c r="A25" s="73" t="s">
        <v>82</v>
      </c>
      <c r="B25" s="73"/>
      <c r="C25" s="73"/>
      <c r="D25" s="73"/>
      <c r="E25" s="73"/>
      <c r="F25" s="73"/>
      <c r="G25" s="73"/>
      <c r="H25" s="87"/>
      <c r="I25" s="74"/>
      <c r="J25" s="87"/>
      <c r="K25" s="74"/>
      <c r="L25" s="73"/>
    </row>
    <row r="26" spans="1:13" ht="24" customHeight="1" x14ac:dyDescent="0.2">
      <c r="A26" s="73"/>
      <c r="B26" s="73"/>
      <c r="C26" s="73"/>
      <c r="D26" s="73"/>
      <c r="E26" s="73"/>
      <c r="F26" s="73"/>
      <c r="G26" s="73"/>
      <c r="H26" s="73"/>
      <c r="J26" s="73"/>
      <c r="L26" s="73"/>
    </row>
    <row r="27" spans="1:13" ht="24" customHeight="1" x14ac:dyDescent="0.2">
      <c r="A27" s="154"/>
      <c r="B27" s="154"/>
      <c r="C27" s="154"/>
      <c r="D27" s="154"/>
      <c r="E27" s="74"/>
      <c r="F27" s="73"/>
      <c r="G27" s="154"/>
      <c r="H27" s="154"/>
      <c r="I27" s="154"/>
      <c r="J27" s="154"/>
      <c r="K27" s="154"/>
      <c r="L27" s="73"/>
    </row>
    <row r="28" spans="1:13" ht="24" customHeight="1" x14ac:dyDescent="0.2">
      <c r="A28" s="157" t="s">
        <v>115</v>
      </c>
      <c r="B28" s="157"/>
      <c r="C28" s="157"/>
      <c r="D28" s="157"/>
      <c r="E28" s="155"/>
      <c r="G28" s="157" t="s">
        <v>109</v>
      </c>
      <c r="H28" s="157"/>
      <c r="I28" s="157"/>
      <c r="J28" s="157"/>
      <c r="K28" s="157"/>
    </row>
    <row r="29" spans="1:13" ht="24" customHeight="1" x14ac:dyDescent="0.2">
      <c r="A29" s="158" t="s">
        <v>108</v>
      </c>
      <c r="B29" s="158"/>
      <c r="C29" s="158"/>
      <c r="D29" s="158"/>
      <c r="G29" s="158" t="s">
        <v>116</v>
      </c>
      <c r="H29" s="158"/>
      <c r="I29" s="158"/>
      <c r="J29" s="158"/>
      <c r="K29" s="158"/>
    </row>
  </sheetData>
  <mergeCells count="4">
    <mergeCell ref="A28:D28"/>
    <mergeCell ref="A29:D29"/>
    <mergeCell ref="G28:K28"/>
    <mergeCell ref="G29:K29"/>
  </mergeCells>
  <phoneticPr fontId="2" type="noConversion"/>
  <pageMargins left="0.74803149606299213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showGridLines="0" view="pageBreakPreview" topLeftCell="A7" zoomScaleNormal="100" zoomScaleSheetLayoutView="100" workbookViewId="0">
      <selection activeCell="E14" sqref="E14"/>
    </sheetView>
  </sheetViews>
  <sheetFormatPr defaultColWidth="9.140625" defaultRowHeight="22.7" customHeight="1" x14ac:dyDescent="0.2"/>
  <cols>
    <col min="1" max="1" width="3.140625" style="30" customWidth="1"/>
    <col min="2" max="2" width="43.5703125" style="30" customWidth="1"/>
    <col min="3" max="3" width="21.28515625" style="30" customWidth="1"/>
    <col min="4" max="4" width="2" style="30" customWidth="1"/>
    <col min="5" max="5" width="14.5703125" style="30" customWidth="1"/>
    <col min="6" max="6" width="0.85546875" style="30" customWidth="1"/>
    <col min="7" max="7" width="17.5703125" style="30" bestFit="1" customWidth="1"/>
    <col min="8" max="8" width="0.85546875" style="30" customWidth="1"/>
    <col min="9" max="9" width="14.5703125" style="42" customWidth="1"/>
    <col min="10" max="10" width="1.5703125" style="92" customWidth="1"/>
    <col min="11" max="11" width="14.5703125" style="30" customWidth="1"/>
    <col min="12" max="12" width="0.85546875" style="30" customWidth="1"/>
    <col min="13" max="13" width="14.5703125" style="30" customWidth="1"/>
    <col min="14" max="14" width="0.85546875" style="30" customWidth="1"/>
    <col min="15" max="15" width="14.5703125" style="30" customWidth="1"/>
    <col min="16" max="16" width="0.85546875" style="30" customWidth="1"/>
    <col min="17" max="16384" width="9.140625" style="30"/>
  </cols>
  <sheetData>
    <row r="1" spans="1:15" ht="22.7" customHeight="1" x14ac:dyDescent="0.2">
      <c r="A1" s="160" t="s">
        <v>63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5" ht="22.7" customHeight="1" x14ac:dyDescent="0.2">
      <c r="A2" s="160" t="s">
        <v>20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5" ht="22.7" customHeight="1" x14ac:dyDescent="0.2">
      <c r="A3" s="160" t="s">
        <v>80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5" ht="22.7" customHeight="1" x14ac:dyDescent="0.2">
      <c r="A4" s="89" t="s">
        <v>65</v>
      </c>
      <c r="B4" s="89"/>
      <c r="C4" s="89"/>
      <c r="D4" s="89"/>
      <c r="E4" s="89"/>
      <c r="F4" s="89"/>
      <c r="G4" s="89"/>
      <c r="H4" s="89"/>
      <c r="I4" s="89"/>
      <c r="J4" s="89"/>
    </row>
    <row r="5" spans="1:15" ht="22.7" customHeight="1" x14ac:dyDescent="0.2">
      <c r="A5" s="89"/>
      <c r="B5" s="89"/>
      <c r="C5" s="89"/>
      <c r="D5" s="89"/>
      <c r="E5" s="162">
        <v>2562</v>
      </c>
      <c r="F5" s="161"/>
      <c r="G5" s="161"/>
      <c r="H5" s="161"/>
      <c r="I5" s="161"/>
      <c r="J5" s="90"/>
      <c r="K5" s="161">
        <v>2561</v>
      </c>
      <c r="L5" s="161"/>
      <c r="M5" s="161"/>
      <c r="N5" s="161"/>
      <c r="O5" s="161"/>
    </row>
    <row r="6" spans="1:15" ht="22.7" customHeight="1" x14ac:dyDescent="0.2">
      <c r="D6" s="91"/>
      <c r="E6" s="39"/>
      <c r="G6" s="92"/>
      <c r="H6" s="92"/>
      <c r="I6" s="93" t="s">
        <v>21</v>
      </c>
      <c r="J6" s="30"/>
      <c r="K6" s="39"/>
      <c r="M6" s="92"/>
      <c r="N6" s="92"/>
      <c r="O6" s="31" t="s">
        <v>21</v>
      </c>
    </row>
    <row r="7" spans="1:15" s="98" customFormat="1" ht="22.7" customHeight="1" x14ac:dyDescent="0.2">
      <c r="A7" s="159" t="s">
        <v>72</v>
      </c>
      <c r="B7" s="159"/>
      <c r="C7" s="159"/>
      <c r="D7" s="94"/>
      <c r="E7" s="95" t="s">
        <v>74</v>
      </c>
      <c r="F7" s="38"/>
      <c r="G7" s="95" t="s">
        <v>22</v>
      </c>
      <c r="H7" s="96"/>
      <c r="I7" s="97" t="s">
        <v>32</v>
      </c>
      <c r="J7" s="38"/>
      <c r="K7" s="95" t="s">
        <v>74</v>
      </c>
      <c r="L7" s="38"/>
      <c r="M7" s="95" t="s">
        <v>22</v>
      </c>
      <c r="N7" s="96"/>
      <c r="O7" s="36" t="s">
        <v>32</v>
      </c>
    </row>
    <row r="8" spans="1:15" ht="22.7" customHeight="1" x14ac:dyDescent="0.2">
      <c r="A8" s="31"/>
      <c r="B8" s="31"/>
      <c r="C8" s="31"/>
      <c r="D8" s="37"/>
      <c r="E8" s="39" t="s">
        <v>83</v>
      </c>
      <c r="F8" s="32"/>
      <c r="G8" s="39" t="s">
        <v>83</v>
      </c>
      <c r="H8" s="39"/>
      <c r="I8" s="93" t="s">
        <v>23</v>
      </c>
      <c r="J8" s="32"/>
      <c r="K8" s="39" t="s">
        <v>83</v>
      </c>
      <c r="L8" s="32"/>
      <c r="M8" s="39" t="s">
        <v>83</v>
      </c>
      <c r="N8" s="39"/>
      <c r="O8" s="31" t="s">
        <v>23</v>
      </c>
    </row>
    <row r="9" spans="1:15" ht="22.7" customHeight="1" x14ac:dyDescent="0.2">
      <c r="A9" s="33" t="s">
        <v>95</v>
      </c>
      <c r="B9" s="31"/>
      <c r="C9" s="31"/>
      <c r="D9" s="37"/>
      <c r="E9" s="39"/>
      <c r="F9" s="32"/>
      <c r="G9" s="39"/>
      <c r="H9" s="39"/>
      <c r="I9" s="93"/>
      <c r="J9" s="32"/>
      <c r="K9" s="39"/>
      <c r="L9" s="32"/>
      <c r="M9" s="39"/>
      <c r="N9" s="39"/>
      <c r="O9" s="31"/>
    </row>
    <row r="10" spans="1:15" ht="22.7" customHeight="1" x14ac:dyDescent="0.2">
      <c r="A10" s="30" t="s">
        <v>66</v>
      </c>
      <c r="B10" s="31"/>
      <c r="C10" s="31"/>
      <c r="D10" s="37"/>
      <c r="E10" s="39"/>
      <c r="F10" s="32"/>
      <c r="G10" s="39"/>
      <c r="H10" s="39"/>
      <c r="I10" s="93"/>
      <c r="J10" s="32"/>
      <c r="K10" s="39"/>
      <c r="L10" s="32"/>
      <c r="M10" s="39"/>
      <c r="N10" s="39"/>
      <c r="O10" s="31"/>
    </row>
    <row r="11" spans="1:15" ht="22.7" customHeight="1" x14ac:dyDescent="0.2">
      <c r="A11" s="31"/>
      <c r="B11" s="45" t="s">
        <v>45</v>
      </c>
      <c r="C11" s="31"/>
      <c r="D11" s="37"/>
      <c r="E11" s="39"/>
      <c r="F11" s="32"/>
      <c r="G11" s="39"/>
      <c r="H11" s="39"/>
      <c r="I11" s="93"/>
      <c r="J11" s="32"/>
      <c r="K11" s="39"/>
      <c r="L11" s="32"/>
      <c r="M11" s="39"/>
      <c r="N11" s="39"/>
      <c r="O11" s="31"/>
    </row>
    <row r="12" spans="1:15" ht="22.7" customHeight="1" x14ac:dyDescent="0.2">
      <c r="A12" s="31"/>
      <c r="B12" s="45" t="s">
        <v>97</v>
      </c>
      <c r="C12" s="31"/>
      <c r="D12" s="37"/>
      <c r="E12" s="39"/>
      <c r="F12" s="32"/>
      <c r="G12" s="39"/>
      <c r="H12" s="39"/>
      <c r="I12" s="93"/>
      <c r="J12" s="32"/>
      <c r="K12" s="39"/>
      <c r="L12" s="32"/>
      <c r="M12" s="39"/>
      <c r="N12" s="39"/>
      <c r="O12" s="31"/>
    </row>
    <row r="13" spans="1:15" ht="22.7" customHeight="1" x14ac:dyDescent="0.2">
      <c r="A13" s="31"/>
      <c r="B13" s="45" t="s">
        <v>76</v>
      </c>
      <c r="C13" s="31"/>
      <c r="D13" s="37"/>
      <c r="E13" s="109">
        <v>18156851171</v>
      </c>
      <c r="F13" s="32"/>
      <c r="G13" s="109">
        <v>20083050000</v>
      </c>
      <c r="H13" s="39"/>
      <c r="I13" s="97">
        <v>97.5</v>
      </c>
      <c r="J13" s="32"/>
      <c r="K13" s="109">
        <v>18926192505</v>
      </c>
      <c r="L13" s="110"/>
      <c r="M13" s="109">
        <v>20901460000</v>
      </c>
      <c r="N13" s="39"/>
      <c r="O13" s="111">
        <v>98.86</v>
      </c>
    </row>
    <row r="14" spans="1:15" ht="22.7" customHeight="1" x14ac:dyDescent="0.2">
      <c r="A14" s="33" t="s">
        <v>46</v>
      </c>
      <c r="B14" s="31"/>
      <c r="C14" s="31"/>
      <c r="D14" s="37"/>
      <c r="E14" s="109">
        <f>SUM(E13)</f>
        <v>18156851171</v>
      </c>
      <c r="F14" s="110"/>
      <c r="G14" s="109">
        <f>SUM(G13)</f>
        <v>20083050000</v>
      </c>
      <c r="H14" s="39"/>
      <c r="I14" s="145">
        <f>SUM(I13)</f>
        <v>97.5</v>
      </c>
      <c r="J14" s="32"/>
      <c r="K14" s="109">
        <f>SUM(K13)</f>
        <v>18926192505</v>
      </c>
      <c r="L14" s="110"/>
      <c r="M14" s="109">
        <f>SUM(M13)</f>
        <v>20901460000</v>
      </c>
      <c r="N14" s="39"/>
      <c r="O14" s="112">
        <f>SUM(O13)</f>
        <v>98.86</v>
      </c>
    </row>
    <row r="15" spans="1:15" ht="22.7" customHeight="1" x14ac:dyDescent="0.2">
      <c r="A15" s="31"/>
      <c r="B15" s="31"/>
      <c r="C15" s="31"/>
      <c r="D15" s="37"/>
      <c r="E15" s="39"/>
      <c r="F15" s="32"/>
      <c r="G15" s="39"/>
      <c r="H15" s="39"/>
      <c r="I15" s="93"/>
      <c r="J15" s="32"/>
      <c r="K15" s="39"/>
      <c r="L15" s="32"/>
      <c r="M15" s="39"/>
      <c r="N15" s="39"/>
      <c r="O15" s="31"/>
    </row>
    <row r="16" spans="1:15" ht="22.7" customHeight="1" x14ac:dyDescent="0.2">
      <c r="A16" s="33" t="s">
        <v>96</v>
      </c>
      <c r="B16" s="31"/>
      <c r="C16" s="31"/>
      <c r="D16" s="37"/>
      <c r="E16" s="34"/>
      <c r="F16" s="32"/>
      <c r="G16" s="39"/>
      <c r="H16" s="39"/>
      <c r="I16" s="93"/>
      <c r="J16" s="32"/>
      <c r="K16" s="34"/>
      <c r="L16" s="32"/>
      <c r="M16" s="39"/>
      <c r="N16" s="39"/>
      <c r="O16" s="31"/>
    </row>
    <row r="17" spans="1:15" ht="22.7" customHeight="1" x14ac:dyDescent="0.2">
      <c r="A17" s="30" t="s">
        <v>44</v>
      </c>
      <c r="B17" s="31"/>
      <c r="C17" s="118" t="s">
        <v>67</v>
      </c>
      <c r="D17" s="37"/>
      <c r="E17" s="34"/>
      <c r="F17" s="32"/>
      <c r="G17" s="39"/>
      <c r="H17" s="39"/>
      <c r="J17" s="32"/>
      <c r="K17" s="34"/>
      <c r="L17" s="32"/>
      <c r="M17" s="39"/>
      <c r="N17" s="39"/>
      <c r="O17" s="42"/>
    </row>
    <row r="18" spans="1:15" ht="22.7" customHeight="1" x14ac:dyDescent="0.2">
      <c r="A18" s="33"/>
      <c r="B18" s="45" t="s">
        <v>47</v>
      </c>
      <c r="C18" s="31" t="s">
        <v>59</v>
      </c>
      <c r="D18" s="45"/>
      <c r="E18" s="48">
        <v>0</v>
      </c>
      <c r="F18" s="48"/>
      <c r="G18" s="48">
        <v>0</v>
      </c>
      <c r="H18" s="48"/>
      <c r="I18" s="48">
        <v>0</v>
      </c>
      <c r="J18" s="47"/>
      <c r="K18" s="48">
        <v>96963181</v>
      </c>
      <c r="L18" s="46"/>
      <c r="M18" s="48">
        <v>96963181</v>
      </c>
      <c r="N18" s="49"/>
      <c r="O18" s="50">
        <v>0.46</v>
      </c>
    </row>
    <row r="19" spans="1:15" ht="22.7" customHeight="1" x14ac:dyDescent="0.2">
      <c r="A19" s="33"/>
      <c r="B19" s="45" t="s">
        <v>48</v>
      </c>
      <c r="C19" s="31" t="s">
        <v>60</v>
      </c>
      <c r="D19" s="37"/>
      <c r="E19" s="40">
        <v>0</v>
      </c>
      <c r="F19" s="40"/>
      <c r="G19" s="40">
        <v>0</v>
      </c>
      <c r="H19" s="40"/>
      <c r="I19" s="40">
        <v>0</v>
      </c>
      <c r="J19" s="32"/>
      <c r="K19" s="40">
        <v>16461548</v>
      </c>
      <c r="L19" s="32"/>
      <c r="M19" s="40">
        <v>16462066</v>
      </c>
      <c r="N19" s="39"/>
      <c r="O19" s="50">
        <v>0.08</v>
      </c>
    </row>
    <row r="20" spans="1:15" ht="22.7" customHeight="1" x14ac:dyDescent="0.2">
      <c r="A20" s="33"/>
      <c r="B20" s="45" t="s">
        <v>49</v>
      </c>
      <c r="C20" s="31" t="s">
        <v>61</v>
      </c>
      <c r="D20" s="37"/>
      <c r="E20" s="40">
        <v>0</v>
      </c>
      <c r="F20" s="40"/>
      <c r="G20" s="40">
        <v>0</v>
      </c>
      <c r="H20" s="40"/>
      <c r="I20" s="40">
        <v>0</v>
      </c>
      <c r="J20" s="32"/>
      <c r="K20" s="40">
        <v>31796217</v>
      </c>
      <c r="L20" s="32"/>
      <c r="M20" s="40">
        <v>31800086</v>
      </c>
      <c r="N20" s="39"/>
      <c r="O20" s="50">
        <v>0.15</v>
      </c>
    </row>
    <row r="21" spans="1:15" ht="22.7" customHeight="1" x14ac:dyDescent="0.2">
      <c r="A21" s="33"/>
      <c r="B21" s="45" t="s">
        <v>50</v>
      </c>
      <c r="C21" s="31" t="s">
        <v>62</v>
      </c>
      <c r="D21" s="37"/>
      <c r="E21" s="48">
        <v>0</v>
      </c>
      <c r="F21" s="48"/>
      <c r="G21" s="48">
        <v>0</v>
      </c>
      <c r="H21" s="48"/>
      <c r="I21" s="48">
        <v>0</v>
      </c>
      <c r="J21" s="32"/>
      <c r="K21" s="48">
        <v>95896815</v>
      </c>
      <c r="L21" s="48">
        <v>0</v>
      </c>
      <c r="M21" s="48">
        <v>96006442</v>
      </c>
      <c r="N21" s="48">
        <v>0</v>
      </c>
      <c r="O21" s="50">
        <v>0.45</v>
      </c>
    </row>
    <row r="22" spans="1:15" ht="22.7" customHeight="1" x14ac:dyDescent="0.2">
      <c r="A22" s="33"/>
      <c r="B22" s="45" t="s">
        <v>100</v>
      </c>
      <c r="C22" s="134" t="s">
        <v>105</v>
      </c>
      <c r="D22" s="37"/>
      <c r="E22" s="48">
        <v>95970341</v>
      </c>
      <c r="F22" s="48"/>
      <c r="G22" s="48">
        <v>95971025</v>
      </c>
      <c r="H22" s="48"/>
      <c r="I22" s="149">
        <v>0.46</v>
      </c>
      <c r="J22" s="32"/>
      <c r="K22" s="48">
        <v>0</v>
      </c>
      <c r="L22" s="48"/>
      <c r="M22" s="48">
        <v>0</v>
      </c>
      <c r="N22" s="48"/>
      <c r="O22" s="131">
        <v>0</v>
      </c>
    </row>
    <row r="23" spans="1:15" ht="22.7" customHeight="1" x14ac:dyDescent="0.2">
      <c r="A23" s="33"/>
      <c r="B23" s="45" t="s">
        <v>101</v>
      </c>
      <c r="C23" s="134" t="s">
        <v>104</v>
      </c>
      <c r="D23" s="37"/>
      <c r="E23" s="48">
        <v>59883572</v>
      </c>
      <c r="F23" s="48"/>
      <c r="G23" s="48">
        <v>59883572</v>
      </c>
      <c r="H23" s="48"/>
      <c r="I23" s="149">
        <v>0.28999999999999998</v>
      </c>
      <c r="J23" s="32"/>
      <c r="K23" s="48">
        <v>0</v>
      </c>
      <c r="L23" s="48"/>
      <c r="M23" s="48">
        <v>0</v>
      </c>
      <c r="N23" s="48"/>
      <c r="O23" s="131">
        <v>0</v>
      </c>
    </row>
    <row r="24" spans="1:15" ht="22.7" customHeight="1" x14ac:dyDescent="0.2">
      <c r="A24" s="33"/>
      <c r="B24" s="45" t="s">
        <v>102</v>
      </c>
      <c r="C24" s="134" t="s">
        <v>103</v>
      </c>
      <c r="D24" s="37"/>
      <c r="E24" s="48">
        <v>359575097</v>
      </c>
      <c r="F24" s="48"/>
      <c r="G24" s="48">
        <v>359697788</v>
      </c>
      <c r="H24" s="48"/>
      <c r="I24" s="149">
        <v>1.75</v>
      </c>
      <c r="J24" s="32"/>
      <c r="K24" s="48">
        <v>0</v>
      </c>
      <c r="L24" s="48"/>
      <c r="M24" s="48">
        <v>0</v>
      </c>
      <c r="N24" s="48"/>
      <c r="O24" s="131">
        <v>0</v>
      </c>
    </row>
    <row r="25" spans="1:15" ht="22.7" customHeight="1" x14ac:dyDescent="0.2">
      <c r="A25" s="33" t="s">
        <v>33</v>
      </c>
      <c r="D25" s="91"/>
      <c r="E25" s="115">
        <f>SUM(E18:E24)</f>
        <v>515429010</v>
      </c>
      <c r="F25" s="113"/>
      <c r="G25" s="115">
        <f>SUM(G18:G24)</f>
        <v>515552385</v>
      </c>
      <c r="H25" s="92"/>
      <c r="I25" s="116">
        <f>SUM(I18:I24)</f>
        <v>2.5</v>
      </c>
      <c r="J25" s="30"/>
      <c r="K25" s="115">
        <f>SUM(K18:K24)</f>
        <v>241117761</v>
      </c>
      <c r="M25" s="115">
        <f>SUM(M18:M24)</f>
        <v>241231775</v>
      </c>
      <c r="N25" s="92"/>
      <c r="O25" s="116">
        <f>SUM(O18:O24)</f>
        <v>1.1400000000000001</v>
      </c>
    </row>
    <row r="26" spans="1:15" ht="22.7" customHeight="1" thickBot="1" x14ac:dyDescent="0.25">
      <c r="A26" s="33" t="s">
        <v>51</v>
      </c>
      <c r="D26" s="91"/>
      <c r="E26" s="117">
        <f>+E14+E25</f>
        <v>18672280181</v>
      </c>
      <c r="F26" s="113"/>
      <c r="G26" s="117">
        <f>+G14+G25</f>
        <v>20598602385</v>
      </c>
      <c r="H26" s="92"/>
      <c r="I26" s="138">
        <f>+I14+I25</f>
        <v>100</v>
      </c>
      <c r="J26" s="30"/>
      <c r="K26" s="117">
        <f>+K14+K25</f>
        <v>19167310266</v>
      </c>
      <c r="M26" s="117">
        <f>+M14+M25</f>
        <v>21142691775</v>
      </c>
      <c r="N26" s="92"/>
      <c r="O26" s="138">
        <f>+O14+O25</f>
        <v>100</v>
      </c>
    </row>
    <row r="27" spans="1:15" ht="22.7" customHeight="1" thickTop="1" x14ac:dyDescent="0.2">
      <c r="A27" s="33"/>
      <c r="D27" s="91"/>
      <c r="E27" s="100"/>
      <c r="G27" s="144">
        <f>G26-BS!I8</f>
        <v>0</v>
      </c>
      <c r="H27" s="99"/>
      <c r="I27" s="101"/>
      <c r="J27" s="30"/>
      <c r="K27" s="100"/>
      <c r="M27" s="100"/>
      <c r="N27" s="99"/>
      <c r="O27" s="102"/>
    </row>
    <row r="28" spans="1:15" ht="22.7" customHeight="1" x14ac:dyDescent="0.2">
      <c r="A28" s="41" t="s">
        <v>82</v>
      </c>
      <c r="B28" s="92"/>
      <c r="C28" s="92"/>
      <c r="D28" s="92"/>
    </row>
    <row r="29" spans="1:15" ht="22.7" customHeight="1" x14ac:dyDescent="0.2">
      <c r="A29" s="4"/>
      <c r="B29" s="4"/>
      <c r="C29" s="2"/>
      <c r="D29" s="2"/>
      <c r="E29" s="2"/>
      <c r="J29" s="2"/>
      <c r="K29" s="2"/>
    </row>
    <row r="30" spans="1:15" ht="22.7" customHeight="1" x14ac:dyDescent="0.2">
      <c r="A30" s="4"/>
      <c r="B30" s="135"/>
      <c r="C30" s="2"/>
      <c r="D30" s="2"/>
      <c r="E30" s="2"/>
      <c r="J30" s="2"/>
      <c r="K30" s="2"/>
    </row>
    <row r="31" spans="1:15" ht="22.7" customHeight="1" x14ac:dyDescent="0.2">
      <c r="A31" s="4"/>
      <c r="B31" s="136"/>
      <c r="C31" s="2"/>
      <c r="D31" s="2"/>
      <c r="E31" s="2"/>
      <c r="G31" s="137"/>
      <c r="J31" s="2"/>
      <c r="K31" s="2"/>
    </row>
    <row r="32" spans="1:15" ht="22.7" customHeight="1" x14ac:dyDescent="0.2">
      <c r="A32" s="4"/>
      <c r="B32" s="4"/>
      <c r="C32" s="2"/>
      <c r="D32" s="2"/>
      <c r="E32" s="2"/>
      <c r="G32" s="137"/>
      <c r="J32" s="2"/>
      <c r="K32" s="2"/>
    </row>
    <row r="33" spans="1:11" ht="22.7" customHeight="1" x14ac:dyDescent="0.2">
      <c r="A33" s="4"/>
      <c r="B33" s="135"/>
      <c r="C33" s="2"/>
      <c r="D33" s="2"/>
      <c r="E33" s="2"/>
      <c r="G33" s="137"/>
      <c r="J33" s="2"/>
      <c r="K33" s="2"/>
    </row>
    <row r="34" spans="1:11" ht="22.7" customHeight="1" x14ac:dyDescent="0.2">
      <c r="A34" s="4"/>
      <c r="B34" s="4"/>
      <c r="C34" s="2"/>
      <c r="D34" s="2"/>
      <c r="E34" s="2"/>
      <c r="G34" s="137"/>
      <c r="J34" s="2"/>
      <c r="K34" s="2"/>
    </row>
  </sheetData>
  <mergeCells count="6">
    <mergeCell ref="A7:C7"/>
    <mergeCell ref="A1:J1"/>
    <mergeCell ref="A2:J2"/>
    <mergeCell ref="A3:J3"/>
    <mergeCell ref="K5:O5"/>
    <mergeCell ref="E5:I5"/>
  </mergeCells>
  <printOptions horizontalCentered="1"/>
  <pageMargins left="0.51" right="0.39370078740157499" top="0.85" bottom="0.19" header="0.31496062992126" footer="0.31496062992126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9"/>
  <sheetViews>
    <sheetView showGridLines="0" view="pageBreakPreview" topLeftCell="A64" zoomScaleNormal="100" zoomScaleSheetLayoutView="100" workbookViewId="0">
      <selection activeCell="A55" sqref="A55"/>
    </sheetView>
  </sheetViews>
  <sheetFormatPr defaultColWidth="9.140625" defaultRowHeight="24" customHeight="1" x14ac:dyDescent="0.2"/>
  <cols>
    <col min="1" max="1" width="14.28515625" style="9" customWidth="1"/>
    <col min="2" max="2" width="9.140625" style="9"/>
    <col min="3" max="3" width="12.5703125" style="9" customWidth="1"/>
    <col min="4" max="4" width="10.28515625" style="9" customWidth="1"/>
    <col min="5" max="5" width="2.5703125" style="9" customWidth="1"/>
    <col min="6" max="6" width="5.42578125" style="9" customWidth="1"/>
    <col min="7" max="7" width="2.7109375" style="9" customWidth="1"/>
    <col min="8" max="8" width="9.85546875" style="10" customWidth="1"/>
    <col min="9" max="9" width="1.42578125" style="9" customWidth="1"/>
    <col min="10" max="10" width="16.42578125" style="2" customWidth="1"/>
    <col min="11" max="11" width="0.85546875" style="11" customWidth="1"/>
    <col min="12" max="12" width="16.42578125" style="23" customWidth="1"/>
    <col min="13" max="13" width="0.85546875" style="9" customWidth="1"/>
    <col min="14" max="14" width="9.140625" style="9" customWidth="1"/>
    <col min="15" max="15" width="13.7109375" style="9" bestFit="1" customWidth="1"/>
    <col min="16" max="16384" width="9.140625" style="9"/>
  </cols>
  <sheetData>
    <row r="1" spans="1:17" s="23" customFormat="1" ht="24" customHeight="1" x14ac:dyDescent="0.2">
      <c r="A1" s="163" t="s">
        <v>63</v>
      </c>
      <c r="B1" s="163"/>
      <c r="C1" s="163"/>
      <c r="D1" s="163"/>
      <c r="E1" s="163"/>
      <c r="F1" s="163"/>
      <c r="G1" s="163"/>
      <c r="H1" s="163"/>
      <c r="I1" s="163"/>
      <c r="J1" s="163"/>
      <c r="K1" s="11"/>
      <c r="M1" s="9"/>
      <c r="N1" s="9"/>
      <c r="O1" s="9"/>
    </row>
    <row r="2" spans="1:17" s="23" customFormat="1" ht="24" customHeight="1" x14ac:dyDescent="0.2">
      <c r="A2" s="163" t="s">
        <v>9</v>
      </c>
      <c r="B2" s="163"/>
      <c r="C2" s="163"/>
      <c r="D2" s="163"/>
      <c r="E2" s="163"/>
      <c r="F2" s="163"/>
      <c r="G2" s="163"/>
      <c r="H2" s="163"/>
      <c r="I2" s="163"/>
      <c r="J2" s="163"/>
      <c r="K2" s="11"/>
      <c r="M2" s="9"/>
      <c r="N2" s="9"/>
      <c r="O2" s="9"/>
    </row>
    <row r="3" spans="1:17" s="23" customFormat="1" ht="24" customHeight="1" x14ac:dyDescent="0.2">
      <c r="A3" s="43" t="s">
        <v>84</v>
      </c>
      <c r="B3" s="13"/>
      <c r="C3" s="13"/>
      <c r="D3" s="13"/>
      <c r="E3" s="13"/>
      <c r="F3" s="13"/>
      <c r="G3" s="13"/>
      <c r="H3" s="3"/>
      <c r="I3" s="13"/>
      <c r="K3" s="11"/>
      <c r="M3" s="9"/>
      <c r="N3" s="9"/>
      <c r="O3" s="9"/>
    </row>
    <row r="4" spans="1:17" s="23" customFormat="1" ht="24" customHeight="1" x14ac:dyDescent="0.2">
      <c r="A4" s="43"/>
      <c r="B4" s="13"/>
      <c r="C4" s="13"/>
      <c r="D4" s="13"/>
      <c r="E4" s="13"/>
      <c r="F4" s="13"/>
      <c r="G4" s="13"/>
      <c r="H4" s="3"/>
      <c r="I4" s="13"/>
      <c r="K4" s="11"/>
      <c r="L4" s="7" t="s">
        <v>28</v>
      </c>
      <c r="M4" s="9"/>
      <c r="N4" s="9"/>
      <c r="O4" s="9"/>
    </row>
    <row r="5" spans="1:17" s="23" customFormat="1" ht="24" customHeight="1" x14ac:dyDescent="0.2">
      <c r="A5" s="2"/>
      <c r="B5" s="2"/>
      <c r="C5" s="2"/>
      <c r="D5" s="2"/>
      <c r="E5" s="13"/>
      <c r="F5" s="13"/>
      <c r="G5" s="2"/>
      <c r="H5" s="147" t="s">
        <v>1</v>
      </c>
      <c r="I5" s="14"/>
      <c r="J5" s="130">
        <v>2562</v>
      </c>
      <c r="K5" s="88"/>
      <c r="L5" s="130">
        <v>2561</v>
      </c>
      <c r="M5" s="9"/>
      <c r="N5" s="9"/>
      <c r="O5" s="9"/>
      <c r="Q5" s="9"/>
    </row>
    <row r="6" spans="1:17" s="23" customFormat="1" ht="24" customHeight="1" x14ac:dyDescent="0.2">
      <c r="A6" s="1" t="s">
        <v>10</v>
      </c>
      <c r="B6" s="2"/>
      <c r="C6" s="2"/>
      <c r="D6" s="2"/>
      <c r="E6" s="2"/>
      <c r="F6" s="2"/>
      <c r="G6" s="2"/>
      <c r="H6" s="3"/>
      <c r="I6" s="13"/>
      <c r="J6" s="13"/>
      <c r="K6" s="11"/>
      <c r="L6" s="13"/>
      <c r="M6" s="9"/>
      <c r="N6" s="9"/>
      <c r="O6" s="9"/>
    </row>
    <row r="7" spans="1:17" s="23" customFormat="1" ht="24" customHeight="1" x14ac:dyDescent="0.2">
      <c r="A7" s="16" t="s">
        <v>52</v>
      </c>
      <c r="B7" s="2"/>
      <c r="C7" s="2"/>
      <c r="D7" s="2"/>
      <c r="E7" s="2"/>
      <c r="F7" s="2"/>
      <c r="G7" s="2"/>
      <c r="H7" s="3">
        <v>11</v>
      </c>
      <c r="I7" s="56"/>
      <c r="J7" s="57">
        <v>1095208619</v>
      </c>
      <c r="K7" s="17"/>
      <c r="L7" s="57">
        <v>1125485828</v>
      </c>
      <c r="M7" s="9"/>
      <c r="N7" s="9"/>
      <c r="O7" s="9"/>
    </row>
    <row r="8" spans="1:17" s="23" customFormat="1" ht="24" customHeight="1" x14ac:dyDescent="0.2">
      <c r="A8" s="1" t="s">
        <v>36</v>
      </c>
      <c r="B8" s="2"/>
      <c r="C8" s="2"/>
      <c r="D8" s="2"/>
      <c r="E8" s="2"/>
      <c r="F8" s="2"/>
      <c r="G8" s="2"/>
      <c r="H8" s="3"/>
      <c r="I8" s="56"/>
      <c r="J8" s="27">
        <f>SUM(J7)</f>
        <v>1095208619</v>
      </c>
      <c r="K8" s="17"/>
      <c r="L8" s="27">
        <f>SUM(L7)</f>
        <v>1125485828</v>
      </c>
      <c r="M8" s="9"/>
      <c r="N8" s="9"/>
      <c r="O8" s="9"/>
    </row>
    <row r="9" spans="1:17" s="23" customFormat="1" ht="24" customHeight="1" x14ac:dyDescent="0.2">
      <c r="A9" s="1" t="s">
        <v>11</v>
      </c>
      <c r="B9" s="2"/>
      <c r="C9" s="2"/>
      <c r="D9" s="2"/>
      <c r="E9" s="2"/>
      <c r="F9" s="2"/>
      <c r="G9" s="2"/>
      <c r="H9" s="3"/>
      <c r="I9" s="56"/>
      <c r="J9" s="59"/>
      <c r="K9" s="17"/>
      <c r="L9" s="59"/>
      <c r="M9" s="9"/>
      <c r="N9" s="9"/>
      <c r="O9" s="9"/>
    </row>
    <row r="10" spans="1:17" s="23" customFormat="1" ht="24" customHeight="1" x14ac:dyDescent="0.2">
      <c r="A10" s="5" t="s">
        <v>53</v>
      </c>
      <c r="B10" s="2"/>
      <c r="C10" s="2"/>
      <c r="D10" s="2"/>
      <c r="E10" s="2"/>
      <c r="F10" s="2"/>
      <c r="G10" s="2"/>
      <c r="H10" s="3" t="s">
        <v>98</v>
      </c>
      <c r="I10" s="56"/>
      <c r="J10" s="56">
        <v>9788420</v>
      </c>
      <c r="K10" s="17"/>
      <c r="L10" s="56">
        <v>9767913</v>
      </c>
      <c r="M10" s="9"/>
      <c r="N10" s="9"/>
      <c r="O10" s="9"/>
    </row>
    <row r="11" spans="1:17" s="23" customFormat="1" ht="24" customHeight="1" x14ac:dyDescent="0.2">
      <c r="A11" s="6" t="s">
        <v>26</v>
      </c>
      <c r="B11" s="2"/>
      <c r="C11" s="2"/>
      <c r="D11" s="2"/>
      <c r="E11" s="2"/>
      <c r="F11" s="2"/>
      <c r="G11" s="2"/>
      <c r="H11" s="3" t="s">
        <v>98</v>
      </c>
      <c r="I11" s="56"/>
      <c r="J11" s="55">
        <v>3332709</v>
      </c>
      <c r="K11" s="17"/>
      <c r="L11" s="55">
        <v>3302974</v>
      </c>
      <c r="M11" s="9"/>
      <c r="N11" s="9"/>
      <c r="O11" s="9"/>
    </row>
    <row r="12" spans="1:17" s="23" customFormat="1" ht="24" customHeight="1" x14ac:dyDescent="0.2">
      <c r="A12" s="6" t="s">
        <v>27</v>
      </c>
      <c r="B12" s="2"/>
      <c r="C12" s="2"/>
      <c r="D12" s="2"/>
      <c r="E12" s="2"/>
      <c r="F12" s="2"/>
      <c r="G12" s="2"/>
      <c r="H12" s="3">
        <v>12</v>
      </c>
      <c r="I12" s="56"/>
      <c r="J12" s="56">
        <v>4987681</v>
      </c>
      <c r="K12" s="17"/>
      <c r="L12" s="56">
        <v>4987681</v>
      </c>
      <c r="M12" s="9"/>
      <c r="N12" s="9"/>
      <c r="O12" s="9"/>
    </row>
    <row r="13" spans="1:17" s="23" customFormat="1" ht="24" customHeight="1" x14ac:dyDescent="0.2">
      <c r="A13" s="6" t="s">
        <v>29</v>
      </c>
      <c r="B13" s="2"/>
      <c r="C13" s="2"/>
      <c r="D13" s="2"/>
      <c r="E13" s="2"/>
      <c r="F13" s="2"/>
      <c r="G13" s="2"/>
      <c r="H13" s="3"/>
      <c r="I13" s="56"/>
      <c r="J13" s="56">
        <v>2437002</v>
      </c>
      <c r="K13" s="17"/>
      <c r="L13" s="56">
        <v>2359800</v>
      </c>
      <c r="M13" s="9"/>
      <c r="N13" s="9"/>
      <c r="O13" s="9"/>
    </row>
    <row r="14" spans="1:17" s="23" customFormat="1" ht="24" customHeight="1" x14ac:dyDescent="0.2">
      <c r="A14" s="5" t="s">
        <v>30</v>
      </c>
      <c r="B14" s="2"/>
      <c r="C14" s="2"/>
      <c r="D14" s="2"/>
      <c r="E14" s="2"/>
      <c r="F14" s="2"/>
      <c r="G14" s="2"/>
      <c r="H14" s="3"/>
      <c r="I14" s="56"/>
      <c r="J14" s="57">
        <v>9317032</v>
      </c>
      <c r="K14" s="17"/>
      <c r="L14" s="57">
        <v>6530200</v>
      </c>
      <c r="M14" s="9"/>
      <c r="N14" s="9"/>
      <c r="O14" s="9"/>
    </row>
    <row r="15" spans="1:17" s="23" customFormat="1" ht="24" customHeight="1" x14ac:dyDescent="0.2">
      <c r="A15" s="1" t="s">
        <v>12</v>
      </c>
      <c r="B15" s="2"/>
      <c r="C15" s="2"/>
      <c r="D15" s="2"/>
      <c r="E15" s="2"/>
      <c r="F15" s="2"/>
      <c r="G15" s="2"/>
      <c r="H15" s="3"/>
      <c r="I15" s="56"/>
      <c r="J15" s="58">
        <f>SUM(J10:J14)</f>
        <v>29862844</v>
      </c>
      <c r="K15" s="17"/>
      <c r="L15" s="58">
        <f>SUM(L10:L14)</f>
        <v>26948568</v>
      </c>
      <c r="M15" s="9"/>
      <c r="N15" s="9"/>
      <c r="O15" s="9"/>
    </row>
    <row r="16" spans="1:17" s="23" customFormat="1" ht="24" customHeight="1" x14ac:dyDescent="0.2">
      <c r="A16" s="43" t="s">
        <v>38</v>
      </c>
      <c r="B16" s="2"/>
      <c r="C16" s="2"/>
      <c r="D16" s="2"/>
      <c r="E16" s="2"/>
      <c r="F16" s="2"/>
      <c r="G16" s="2"/>
      <c r="H16" s="3"/>
      <c r="I16" s="56"/>
      <c r="J16" s="60">
        <f>SUM(J8,-J15)</f>
        <v>1065345775</v>
      </c>
      <c r="K16" s="17"/>
      <c r="L16" s="60">
        <f>SUM(L8,-L15)</f>
        <v>1098537260</v>
      </c>
      <c r="M16" s="9"/>
      <c r="N16" s="9"/>
      <c r="O16" s="9"/>
    </row>
    <row r="17" spans="1:15" s="23" customFormat="1" ht="24" customHeight="1" x14ac:dyDescent="0.2">
      <c r="A17" s="1" t="s">
        <v>121</v>
      </c>
      <c r="B17" s="2"/>
      <c r="C17" s="2"/>
      <c r="D17" s="2"/>
      <c r="E17" s="2"/>
      <c r="F17" s="2"/>
      <c r="G17" s="2"/>
      <c r="H17" s="3"/>
      <c r="I17" s="56"/>
      <c r="J17" s="59"/>
      <c r="K17" s="17"/>
      <c r="L17" s="59"/>
      <c r="M17" s="9"/>
      <c r="N17" s="9"/>
      <c r="O17" s="9"/>
    </row>
    <row r="18" spans="1:15" s="23" customFormat="1" ht="24" customHeight="1" x14ac:dyDescent="0.2">
      <c r="A18" s="5" t="s">
        <v>122</v>
      </c>
      <c r="B18" s="2"/>
      <c r="C18" s="2"/>
      <c r="D18" s="2"/>
      <c r="E18" s="2"/>
      <c r="F18" s="2"/>
      <c r="G18" s="2"/>
      <c r="H18" s="3">
        <v>7</v>
      </c>
      <c r="I18" s="56"/>
      <c r="J18" s="61">
        <v>-49059307</v>
      </c>
      <c r="K18" s="17"/>
      <c r="L18" s="61">
        <v>937272577</v>
      </c>
      <c r="M18" s="9"/>
      <c r="N18" s="9"/>
      <c r="O18" s="9"/>
    </row>
    <row r="19" spans="1:15" s="23" customFormat="1" ht="24" customHeight="1" x14ac:dyDescent="0.2">
      <c r="A19" s="1" t="s">
        <v>123</v>
      </c>
      <c r="B19" s="2"/>
      <c r="C19" s="2"/>
      <c r="D19" s="2"/>
      <c r="E19" s="2"/>
      <c r="F19" s="2"/>
      <c r="G19" s="2"/>
      <c r="H19" s="3"/>
      <c r="I19" s="56"/>
      <c r="J19" s="58">
        <f>SUM(J18)</f>
        <v>-49059307</v>
      </c>
      <c r="K19" s="17"/>
      <c r="L19" s="58">
        <f>SUM(L18)</f>
        <v>937272577</v>
      </c>
      <c r="M19" s="9"/>
      <c r="N19" s="9"/>
      <c r="O19" s="9"/>
    </row>
    <row r="20" spans="1:15" s="23" customFormat="1" ht="24" customHeight="1" thickBot="1" x14ac:dyDescent="0.25">
      <c r="A20" s="43" t="s">
        <v>31</v>
      </c>
      <c r="B20" s="2"/>
      <c r="C20" s="2"/>
      <c r="D20" s="2"/>
      <c r="E20" s="2"/>
      <c r="F20" s="2"/>
      <c r="G20" s="2"/>
      <c r="H20" s="3"/>
      <c r="I20" s="56"/>
      <c r="J20" s="62">
        <f>+J16+J19</f>
        <v>1016286468</v>
      </c>
      <c r="K20" s="17"/>
      <c r="L20" s="62">
        <f>+L16+L19</f>
        <v>2035809837</v>
      </c>
      <c r="M20" s="9"/>
      <c r="N20" s="9"/>
      <c r="O20" s="9"/>
    </row>
    <row r="21" spans="1:15" s="23" customFormat="1" ht="24" customHeight="1" thickTop="1" x14ac:dyDescent="0.2">
      <c r="A21" s="6"/>
      <c r="B21" s="2"/>
      <c r="C21" s="2"/>
      <c r="D21" s="2"/>
      <c r="E21" s="2"/>
      <c r="F21" s="2"/>
      <c r="G21" s="2"/>
      <c r="H21" s="10"/>
      <c r="I21" s="9"/>
      <c r="J21" s="2"/>
      <c r="K21" s="11"/>
      <c r="M21" s="9"/>
      <c r="N21" s="9"/>
      <c r="O21" s="9"/>
    </row>
    <row r="22" spans="1:15" s="23" customFormat="1" ht="24" customHeight="1" x14ac:dyDescent="0.2">
      <c r="A22" s="2" t="s">
        <v>82</v>
      </c>
      <c r="B22" s="2"/>
      <c r="C22" s="2"/>
      <c r="D22" s="2"/>
      <c r="E22" s="2"/>
      <c r="F22" s="2"/>
      <c r="G22" s="2"/>
      <c r="H22" s="3"/>
      <c r="I22" s="2"/>
      <c r="J22" s="2"/>
      <c r="K22" s="11"/>
      <c r="M22" s="9"/>
      <c r="N22" s="9"/>
      <c r="O22" s="9"/>
    </row>
    <row r="23" spans="1:15" s="23" customFormat="1" ht="24" customHeight="1" x14ac:dyDescent="0.2">
      <c r="A23" s="163" t="s">
        <v>63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1"/>
      <c r="M23" s="9"/>
      <c r="N23" s="9"/>
      <c r="O23" s="9"/>
    </row>
    <row r="24" spans="1:15" s="23" customFormat="1" ht="24" customHeight="1" x14ac:dyDescent="0.2">
      <c r="A24" s="163" t="s">
        <v>13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1"/>
      <c r="M24" s="9"/>
      <c r="N24" s="9"/>
      <c r="O24" s="9"/>
    </row>
    <row r="25" spans="1:15" s="23" customFormat="1" ht="24" customHeight="1" x14ac:dyDescent="0.2">
      <c r="A25" s="43" t="s">
        <v>84</v>
      </c>
      <c r="B25" s="43"/>
      <c r="C25" s="43"/>
      <c r="D25" s="43"/>
      <c r="E25" s="43"/>
      <c r="F25" s="43"/>
      <c r="G25" s="43"/>
      <c r="H25" s="43"/>
      <c r="I25" s="43"/>
      <c r="J25" s="43"/>
      <c r="K25" s="11"/>
      <c r="M25" s="9"/>
      <c r="N25" s="9"/>
      <c r="O25" s="9"/>
    </row>
    <row r="26" spans="1:15" s="23" customFormat="1" ht="24" customHeight="1" x14ac:dyDescent="0.2">
      <c r="A26" s="13"/>
      <c r="B26" s="13"/>
      <c r="C26" s="13"/>
      <c r="D26" s="13"/>
      <c r="E26" s="13"/>
      <c r="F26" s="13"/>
      <c r="G26" s="13"/>
      <c r="H26" s="3"/>
      <c r="I26" s="13"/>
      <c r="K26" s="11"/>
      <c r="L26" s="7" t="s">
        <v>28</v>
      </c>
      <c r="M26" s="9"/>
      <c r="N26" s="9"/>
      <c r="O26" s="9"/>
    </row>
    <row r="27" spans="1:15" s="23" customFormat="1" ht="24" customHeight="1" x14ac:dyDescent="0.2">
      <c r="A27" s="2"/>
      <c r="B27" s="2"/>
      <c r="C27" s="2"/>
      <c r="D27" s="2"/>
      <c r="E27" s="13"/>
      <c r="F27" s="13"/>
      <c r="G27" s="2"/>
      <c r="H27" s="147" t="s">
        <v>1</v>
      </c>
      <c r="I27" s="14"/>
      <c r="J27" s="130">
        <v>2562</v>
      </c>
      <c r="K27" s="15"/>
      <c r="L27" s="130">
        <v>2561</v>
      </c>
      <c r="M27" s="9"/>
      <c r="N27" s="9"/>
      <c r="O27" s="9"/>
    </row>
    <row r="28" spans="1:15" s="23" customFormat="1" ht="24" customHeight="1" x14ac:dyDescent="0.2">
      <c r="A28" s="1" t="s">
        <v>85</v>
      </c>
      <c r="B28" s="2"/>
      <c r="C28" s="2"/>
      <c r="D28" s="2"/>
      <c r="E28" s="2"/>
      <c r="F28" s="2"/>
      <c r="G28" s="2"/>
      <c r="H28" s="3"/>
      <c r="I28" s="2"/>
      <c r="J28" s="13"/>
      <c r="K28" s="11"/>
      <c r="L28" s="13"/>
      <c r="M28" s="9"/>
      <c r="N28" s="9"/>
      <c r="O28" s="9"/>
    </row>
    <row r="29" spans="1:15" ht="24" customHeight="1" x14ac:dyDescent="0.2">
      <c r="A29" s="2" t="s">
        <v>38</v>
      </c>
      <c r="B29" s="2"/>
      <c r="C29" s="2"/>
      <c r="D29" s="2"/>
      <c r="E29" s="2"/>
      <c r="F29" s="2"/>
      <c r="G29" s="2"/>
      <c r="H29" s="3"/>
      <c r="I29" s="2"/>
      <c r="J29" s="56">
        <f>J16</f>
        <v>1065345775</v>
      </c>
      <c r="K29" s="17"/>
      <c r="L29" s="56">
        <f>L16</f>
        <v>1098537260</v>
      </c>
    </row>
    <row r="30" spans="1:15" ht="24" customHeight="1" x14ac:dyDescent="0.2">
      <c r="A30" s="2" t="s">
        <v>122</v>
      </c>
      <c r="B30" s="2"/>
      <c r="C30" s="2"/>
      <c r="D30" s="2"/>
      <c r="E30" s="2"/>
      <c r="F30" s="2"/>
      <c r="G30" s="2"/>
      <c r="H30" s="3">
        <v>7</v>
      </c>
      <c r="I30" s="2"/>
      <c r="J30" s="57">
        <f>J19</f>
        <v>-49059307</v>
      </c>
      <c r="K30" s="17"/>
      <c r="L30" s="57">
        <f>L19</f>
        <v>937272577</v>
      </c>
    </row>
    <row r="31" spans="1:15" ht="24" customHeight="1" x14ac:dyDescent="0.2">
      <c r="A31" s="1" t="s">
        <v>68</v>
      </c>
      <c r="B31" s="2"/>
      <c r="C31" s="2"/>
      <c r="D31" s="2"/>
      <c r="E31" s="2"/>
      <c r="F31" s="2"/>
      <c r="G31" s="2"/>
      <c r="H31" s="3"/>
      <c r="I31" s="2"/>
      <c r="J31" s="26">
        <f>SUM(J29:J30)</f>
        <v>1016286468</v>
      </c>
      <c r="K31" s="17"/>
      <c r="L31" s="26">
        <f>SUM(L29:L30)</f>
        <v>2035809837</v>
      </c>
    </row>
    <row r="32" spans="1:15" ht="24" customHeight="1" x14ac:dyDescent="0.2">
      <c r="A32" s="2" t="s">
        <v>86</v>
      </c>
      <c r="B32" s="2"/>
      <c r="C32" s="2"/>
      <c r="D32" s="2"/>
      <c r="E32" s="2"/>
      <c r="F32" s="2"/>
      <c r="G32" s="2"/>
      <c r="H32" s="3">
        <v>10</v>
      </c>
      <c r="I32" s="2"/>
      <c r="J32" s="57">
        <v>-1640157954</v>
      </c>
      <c r="K32" s="17"/>
      <c r="L32" s="57">
        <v>-1633985532</v>
      </c>
    </row>
    <row r="33" spans="1:12" ht="24" customHeight="1" x14ac:dyDescent="0.2">
      <c r="A33" s="1" t="s">
        <v>87</v>
      </c>
      <c r="B33" s="2"/>
      <c r="C33" s="2"/>
      <c r="D33" s="2"/>
      <c r="E33" s="2"/>
      <c r="F33" s="2"/>
      <c r="G33" s="2"/>
      <c r="H33" s="3"/>
      <c r="I33" s="2"/>
      <c r="J33" s="26">
        <f>SUM(J31:J32)</f>
        <v>-623871486</v>
      </c>
      <c r="K33" s="17"/>
      <c r="L33" s="26">
        <f>SUM(L31:L32)</f>
        <v>401824305</v>
      </c>
    </row>
    <row r="34" spans="1:12" ht="24" customHeight="1" x14ac:dyDescent="0.2">
      <c r="A34" s="2" t="s">
        <v>88</v>
      </c>
      <c r="B34" s="2"/>
      <c r="C34" s="2"/>
      <c r="D34" s="2"/>
      <c r="E34" s="2"/>
      <c r="F34" s="2"/>
      <c r="G34" s="2"/>
      <c r="H34" s="3"/>
      <c r="I34" s="2"/>
      <c r="J34" s="44">
        <f>BS!K16</f>
        <v>21739536915</v>
      </c>
      <c r="K34" s="17"/>
      <c r="L34" s="44">
        <v>21337712610</v>
      </c>
    </row>
    <row r="35" spans="1:12" ht="24" customHeight="1" thickBot="1" x14ac:dyDescent="0.25">
      <c r="A35" s="1" t="s">
        <v>89</v>
      </c>
      <c r="B35" s="2"/>
      <c r="C35" s="2"/>
      <c r="D35" s="2"/>
      <c r="E35" s="2"/>
      <c r="F35" s="2"/>
      <c r="G35" s="2"/>
      <c r="H35" s="3"/>
      <c r="I35" s="2"/>
      <c r="J35" s="35">
        <f>SUM(J33:J34)</f>
        <v>21115665429</v>
      </c>
      <c r="K35" s="17"/>
      <c r="L35" s="35">
        <f>SUM(L33:L34)</f>
        <v>21739536915</v>
      </c>
    </row>
    <row r="36" spans="1:12" ht="24" customHeight="1" thickTop="1" x14ac:dyDescent="0.2">
      <c r="A36" s="2"/>
      <c r="B36" s="2"/>
      <c r="C36" s="2"/>
      <c r="D36" s="2"/>
      <c r="E36" s="2"/>
      <c r="F36" s="2"/>
      <c r="G36" s="2"/>
      <c r="H36" s="3"/>
      <c r="I36" s="2"/>
      <c r="J36" s="24">
        <f>J35-BS!I20</f>
        <v>0</v>
      </c>
      <c r="L36" s="24">
        <f>L35-BS!K20</f>
        <v>0</v>
      </c>
    </row>
    <row r="37" spans="1:12" ht="24" customHeight="1" x14ac:dyDescent="0.2">
      <c r="A37" s="2" t="s">
        <v>82</v>
      </c>
      <c r="B37" s="2"/>
      <c r="C37" s="2"/>
      <c r="D37" s="2"/>
      <c r="E37" s="2"/>
      <c r="F37" s="2"/>
      <c r="G37" s="2"/>
      <c r="H37" s="3"/>
      <c r="I37" s="2"/>
    </row>
    <row r="38" spans="1:12" ht="24" customHeight="1" x14ac:dyDescent="0.2">
      <c r="A38" s="163" t="s">
        <v>63</v>
      </c>
      <c r="B38" s="163"/>
      <c r="C38" s="163"/>
      <c r="D38" s="163"/>
      <c r="E38" s="163"/>
      <c r="F38" s="163"/>
      <c r="G38" s="163"/>
      <c r="H38" s="163"/>
      <c r="I38" s="163"/>
      <c r="J38" s="163"/>
    </row>
    <row r="39" spans="1:12" ht="24" customHeight="1" x14ac:dyDescent="0.2">
      <c r="A39" s="163" t="s">
        <v>14</v>
      </c>
      <c r="B39" s="163"/>
      <c r="C39" s="163"/>
      <c r="D39" s="163"/>
      <c r="E39" s="163"/>
      <c r="F39" s="163"/>
      <c r="G39" s="163"/>
      <c r="H39" s="163"/>
      <c r="I39" s="163"/>
      <c r="J39" s="163"/>
    </row>
    <row r="40" spans="1:12" ht="24" customHeight="1" x14ac:dyDescent="0.2">
      <c r="A40" s="43" t="s">
        <v>84</v>
      </c>
      <c r="B40" s="43"/>
      <c r="C40" s="43"/>
      <c r="D40" s="43"/>
      <c r="E40" s="43"/>
      <c r="F40" s="43"/>
      <c r="G40" s="43"/>
      <c r="H40" s="43"/>
      <c r="I40" s="43"/>
      <c r="J40" s="43"/>
    </row>
    <row r="41" spans="1:12" ht="24" customHeight="1" x14ac:dyDescent="0.2">
      <c r="A41" s="13"/>
      <c r="B41" s="13"/>
      <c r="C41" s="13"/>
      <c r="D41" s="13"/>
      <c r="E41" s="13"/>
      <c r="F41" s="13"/>
      <c r="G41" s="13"/>
      <c r="H41" s="3"/>
      <c r="I41" s="13"/>
      <c r="L41" s="7" t="s">
        <v>28</v>
      </c>
    </row>
    <row r="42" spans="1:12" ht="24" customHeight="1" x14ac:dyDescent="0.2">
      <c r="B42" s="2"/>
      <c r="C42" s="2"/>
      <c r="D42" s="2"/>
      <c r="E42" s="2"/>
      <c r="F42" s="2"/>
      <c r="G42" s="2"/>
      <c r="H42" s="51"/>
      <c r="I42" s="14"/>
      <c r="J42" s="130">
        <v>2562</v>
      </c>
      <c r="L42" s="130">
        <v>2561</v>
      </c>
    </row>
    <row r="43" spans="1:12" ht="24" customHeight="1" x14ac:dyDescent="0.2">
      <c r="A43" s="1" t="s">
        <v>15</v>
      </c>
      <c r="B43" s="2"/>
      <c r="C43" s="2"/>
      <c r="D43" s="2"/>
      <c r="E43" s="2"/>
      <c r="F43" s="2"/>
      <c r="G43" s="2"/>
      <c r="H43" s="51"/>
      <c r="I43" s="14"/>
      <c r="J43" s="130"/>
      <c r="L43" s="130"/>
    </row>
    <row r="44" spans="1:12" ht="24" customHeight="1" x14ac:dyDescent="0.2">
      <c r="A44" s="19" t="s">
        <v>31</v>
      </c>
      <c r="B44" s="19"/>
      <c r="C44" s="19"/>
      <c r="D44" s="19"/>
      <c r="E44" s="19"/>
      <c r="F44" s="2"/>
      <c r="G44" s="2"/>
      <c r="H44" s="3"/>
      <c r="I44" s="2"/>
      <c r="J44" s="24">
        <f>J31</f>
        <v>1016286468</v>
      </c>
      <c r="K44" s="17"/>
      <c r="L44" s="24">
        <f>L31</f>
        <v>2035809837</v>
      </c>
    </row>
    <row r="45" spans="1:12" s="18" customFormat="1" ht="24" customHeight="1" x14ac:dyDescent="0.2">
      <c r="A45" s="19" t="s">
        <v>110</v>
      </c>
      <c r="B45" s="19"/>
      <c r="C45" s="19"/>
      <c r="D45" s="19"/>
      <c r="E45" s="19"/>
      <c r="F45" s="19"/>
      <c r="G45" s="19"/>
      <c r="H45" s="20"/>
      <c r="I45" s="19"/>
      <c r="J45" s="25"/>
      <c r="K45" s="21"/>
      <c r="L45" s="25"/>
    </row>
    <row r="46" spans="1:12" ht="24" customHeight="1" x14ac:dyDescent="0.2">
      <c r="A46" s="2" t="s">
        <v>117</v>
      </c>
      <c r="B46" s="2"/>
      <c r="C46" s="2"/>
      <c r="D46" s="2"/>
      <c r="E46" s="2"/>
      <c r="F46" s="2"/>
      <c r="G46" s="2"/>
      <c r="H46" s="3"/>
      <c r="I46" s="2"/>
      <c r="J46" s="26"/>
      <c r="K46" s="17"/>
    </row>
    <row r="47" spans="1:12" ht="24" customHeight="1" x14ac:dyDescent="0.2">
      <c r="A47" s="2" t="s">
        <v>37</v>
      </c>
      <c r="B47" s="2"/>
      <c r="C47" s="2"/>
      <c r="D47" s="2"/>
      <c r="E47" s="2"/>
      <c r="F47" s="2"/>
      <c r="G47" s="2"/>
      <c r="H47" s="3"/>
      <c r="I47" s="2"/>
      <c r="J47" s="26">
        <v>-1229259616</v>
      </c>
      <c r="K47" s="17"/>
      <c r="L47" s="26">
        <v>-610674811</v>
      </c>
    </row>
    <row r="48" spans="1:12" ht="24" customHeight="1" x14ac:dyDescent="0.2">
      <c r="A48" s="2" t="s">
        <v>58</v>
      </c>
      <c r="B48" s="2"/>
      <c r="C48" s="2"/>
      <c r="D48" s="2"/>
      <c r="E48" s="2"/>
      <c r="F48" s="2"/>
      <c r="G48" s="2"/>
      <c r="H48" s="3"/>
      <c r="I48" s="2"/>
      <c r="J48" s="26">
        <v>955345194</v>
      </c>
      <c r="K48" s="17"/>
      <c r="L48" s="26">
        <v>614340427</v>
      </c>
    </row>
    <row r="49" spans="1:15" ht="24" customHeight="1" x14ac:dyDescent="0.2">
      <c r="A49" s="2" t="s">
        <v>54</v>
      </c>
      <c r="B49" s="2"/>
      <c r="C49" s="2"/>
      <c r="D49" s="2"/>
      <c r="E49" s="2"/>
      <c r="F49" s="2"/>
      <c r="G49" s="2"/>
      <c r="H49" s="3"/>
      <c r="I49" s="2"/>
      <c r="J49" s="24">
        <v>-34949</v>
      </c>
      <c r="K49" s="17"/>
      <c r="L49" s="26">
        <v>-765377</v>
      </c>
    </row>
    <row r="50" spans="1:15" ht="24" customHeight="1" x14ac:dyDescent="0.2">
      <c r="A50" s="6" t="s">
        <v>106</v>
      </c>
      <c r="B50" s="2"/>
      <c r="C50" s="2"/>
      <c r="D50" s="2"/>
      <c r="E50" s="2"/>
      <c r="F50" s="2"/>
      <c r="G50" s="2"/>
      <c r="H50" s="3"/>
      <c r="I50" s="2"/>
      <c r="J50" s="24">
        <v>534055</v>
      </c>
      <c r="K50" s="17"/>
      <c r="L50" s="24">
        <v>8168</v>
      </c>
    </row>
    <row r="51" spans="1:15" ht="24" customHeight="1" x14ac:dyDescent="0.2">
      <c r="A51" s="2" t="s">
        <v>69</v>
      </c>
      <c r="B51" s="2"/>
      <c r="C51" s="2"/>
      <c r="D51" s="2"/>
      <c r="E51" s="2"/>
      <c r="F51" s="2"/>
      <c r="G51" s="2"/>
      <c r="H51" s="3"/>
      <c r="I51" s="2">
        <v>0</v>
      </c>
      <c r="J51" s="143">
        <v>-452</v>
      </c>
      <c r="K51" s="17"/>
      <c r="L51" s="24">
        <v>-752</v>
      </c>
    </row>
    <row r="52" spans="1:15" ht="24" customHeight="1" x14ac:dyDescent="0.2">
      <c r="A52" s="2" t="s">
        <v>55</v>
      </c>
      <c r="B52" s="2"/>
      <c r="C52" s="2"/>
      <c r="D52" s="2"/>
      <c r="E52" s="2"/>
      <c r="F52" s="2"/>
      <c r="G52" s="2"/>
      <c r="H52" s="3"/>
      <c r="I52" s="2"/>
      <c r="J52" s="24">
        <v>-1087747982</v>
      </c>
      <c r="K52" s="17"/>
      <c r="L52" s="24">
        <v>-1125485828</v>
      </c>
    </row>
    <row r="53" spans="1:15" ht="24" customHeight="1" x14ac:dyDescent="0.2">
      <c r="A53" s="2" t="s">
        <v>75</v>
      </c>
      <c r="B53" s="2"/>
      <c r="C53" s="2"/>
      <c r="D53" s="2"/>
      <c r="E53" s="2"/>
      <c r="F53" s="2"/>
      <c r="G53" s="2"/>
      <c r="H53" s="3"/>
      <c r="I53" s="2"/>
      <c r="J53" s="24">
        <v>1885338735</v>
      </c>
      <c r="K53" s="17"/>
      <c r="L53" s="24">
        <v>1869298542</v>
      </c>
    </row>
    <row r="54" spans="1:15" ht="24" customHeight="1" x14ac:dyDescent="0.2">
      <c r="A54" s="2" t="s">
        <v>124</v>
      </c>
      <c r="B54" s="4"/>
      <c r="C54" s="4"/>
      <c r="D54" s="4"/>
      <c r="E54" s="4"/>
      <c r="F54" s="4"/>
      <c r="G54" s="4"/>
      <c r="H54" s="8"/>
      <c r="I54" s="4"/>
      <c r="J54" s="26">
        <v>49059307</v>
      </c>
      <c r="K54" s="17"/>
      <c r="L54" s="26">
        <v>-937272577</v>
      </c>
    </row>
    <row r="55" spans="1:15" ht="24" customHeight="1" x14ac:dyDescent="0.2">
      <c r="A55" s="1" t="s">
        <v>70</v>
      </c>
      <c r="B55" s="2"/>
      <c r="C55" s="2"/>
      <c r="D55" s="2"/>
      <c r="E55" s="2"/>
      <c r="F55" s="2"/>
      <c r="G55" s="2"/>
      <c r="H55" s="3"/>
      <c r="I55" s="2"/>
      <c r="J55" s="27">
        <f>SUM(J44:J54)</f>
        <v>1589520760</v>
      </c>
      <c r="K55" s="17"/>
      <c r="L55" s="27">
        <f>SUM(L44:L54)</f>
        <v>1845257629</v>
      </c>
    </row>
    <row r="56" spans="1:15" ht="24" customHeight="1" x14ac:dyDescent="0.2">
      <c r="A56" s="1" t="s">
        <v>56</v>
      </c>
      <c r="B56" s="2"/>
      <c r="C56" s="2"/>
      <c r="D56" s="2"/>
      <c r="E56" s="2"/>
      <c r="F56" s="2"/>
      <c r="G56" s="2"/>
      <c r="H56" s="3"/>
      <c r="I56" s="2"/>
      <c r="J56" s="26"/>
      <c r="K56" s="17"/>
      <c r="L56" s="26"/>
    </row>
    <row r="57" spans="1:15" ht="24" customHeight="1" x14ac:dyDescent="0.2">
      <c r="A57" s="2" t="s">
        <v>73</v>
      </c>
      <c r="B57" s="2"/>
      <c r="C57" s="2"/>
      <c r="D57" s="2"/>
      <c r="E57" s="2"/>
      <c r="F57" s="2"/>
      <c r="G57" s="2"/>
      <c r="H57" s="3"/>
      <c r="I57" s="2"/>
      <c r="J57" s="114">
        <f>J32</f>
        <v>-1640157954</v>
      </c>
      <c r="K57" s="17"/>
      <c r="L57" s="114">
        <v>-1633985532</v>
      </c>
    </row>
    <row r="58" spans="1:15" ht="24" customHeight="1" x14ac:dyDescent="0.2">
      <c r="A58" s="1" t="s">
        <v>57</v>
      </c>
      <c r="B58" s="2"/>
      <c r="C58" s="2"/>
      <c r="D58" s="2"/>
      <c r="E58" s="2"/>
      <c r="F58" s="2"/>
      <c r="G58" s="2"/>
      <c r="H58" s="3"/>
      <c r="I58" s="2"/>
      <c r="J58" s="114">
        <f>SUM(J57)</f>
        <v>-1640157954</v>
      </c>
      <c r="K58" s="17"/>
      <c r="L58" s="114">
        <f>SUM(L57)</f>
        <v>-1633985532</v>
      </c>
    </row>
    <row r="59" spans="1:15" ht="24" customHeight="1" x14ac:dyDescent="0.2">
      <c r="A59" s="1" t="s">
        <v>107</v>
      </c>
      <c r="B59" s="2"/>
      <c r="C59" s="2"/>
      <c r="D59" s="2"/>
      <c r="E59" s="2"/>
      <c r="F59" s="2"/>
      <c r="G59" s="2"/>
      <c r="H59" s="3"/>
      <c r="I59" s="2"/>
      <c r="J59" s="24">
        <f>+J55+J58</f>
        <v>-50637194</v>
      </c>
      <c r="K59" s="17"/>
      <c r="L59" s="24">
        <f>+L55+L58</f>
        <v>211272097</v>
      </c>
    </row>
    <row r="60" spans="1:15" ht="24" customHeight="1" x14ac:dyDescent="0.2">
      <c r="A60" s="2" t="s">
        <v>90</v>
      </c>
      <c r="B60" s="2"/>
      <c r="C60" s="2"/>
      <c r="D60" s="2"/>
      <c r="E60" s="2"/>
      <c r="F60" s="2"/>
      <c r="G60" s="2"/>
      <c r="H60" s="3"/>
      <c r="I60" s="2"/>
      <c r="J60" s="28">
        <f>BS!K9</f>
        <v>212368562</v>
      </c>
      <c r="K60" s="17"/>
      <c r="L60" s="28">
        <v>1096465</v>
      </c>
    </row>
    <row r="61" spans="1:15" ht="24" customHeight="1" thickBot="1" x14ac:dyDescent="0.25">
      <c r="A61" s="1" t="s">
        <v>118</v>
      </c>
      <c r="B61" s="2"/>
      <c r="C61" s="2"/>
      <c r="D61" s="2"/>
      <c r="E61" s="2" t="s">
        <v>24</v>
      </c>
      <c r="F61" s="2"/>
      <c r="G61" s="2"/>
      <c r="H61" s="3"/>
      <c r="I61" s="2"/>
      <c r="J61" s="29">
        <f>SUM(J59:J60)</f>
        <v>161731368</v>
      </c>
      <c r="K61" s="17"/>
      <c r="L61" s="29">
        <f>SUM(L59:L60)</f>
        <v>212368562</v>
      </c>
    </row>
    <row r="62" spans="1:15" ht="24" customHeight="1" thickTop="1" x14ac:dyDescent="0.2">
      <c r="A62" s="2"/>
      <c r="B62" s="2"/>
      <c r="C62" s="2"/>
      <c r="D62" s="2"/>
      <c r="E62" s="2"/>
      <c r="F62" s="2"/>
      <c r="G62" s="2"/>
      <c r="H62" s="3"/>
      <c r="I62" s="2"/>
      <c r="J62" s="121">
        <f>+J61-BS!I9</f>
        <v>0</v>
      </c>
      <c r="K62" s="17"/>
      <c r="L62" s="121">
        <f>+L61-BS!K9</f>
        <v>0</v>
      </c>
    </row>
    <row r="63" spans="1:15" s="2" customFormat="1" ht="24" customHeight="1" x14ac:dyDescent="0.2">
      <c r="A63" s="2" t="s">
        <v>82</v>
      </c>
      <c r="H63" s="3"/>
      <c r="K63" s="11"/>
      <c r="L63" s="23"/>
      <c r="M63" s="9"/>
      <c r="N63" s="9"/>
      <c r="O63" s="9"/>
    </row>
    <row r="64" spans="1:15" s="2" customFormat="1" ht="24" customHeight="1" x14ac:dyDescent="0.2">
      <c r="H64" s="3"/>
      <c r="K64" s="11"/>
      <c r="L64" s="139"/>
      <c r="M64" s="9"/>
      <c r="N64" s="9"/>
      <c r="O64" s="9"/>
    </row>
    <row r="65" spans="1:15" s="2" customFormat="1" ht="24" customHeight="1" x14ac:dyDescent="0.2">
      <c r="K65" s="11"/>
      <c r="L65" s="23"/>
      <c r="M65" s="9"/>
      <c r="N65" s="9"/>
      <c r="O65" s="9"/>
    </row>
    <row r="66" spans="1:15" s="2" customFormat="1" ht="24" customHeight="1" x14ac:dyDescent="0.2">
      <c r="K66" s="11"/>
      <c r="L66" s="23"/>
      <c r="M66" s="9"/>
      <c r="N66" s="9"/>
      <c r="O66" s="9"/>
    </row>
    <row r="67" spans="1:15" s="2" customFormat="1" ht="24" customHeight="1" x14ac:dyDescent="0.2">
      <c r="K67" s="11"/>
      <c r="L67" s="23"/>
      <c r="M67" s="9"/>
      <c r="N67" s="9"/>
      <c r="O67" s="9"/>
    </row>
    <row r="68" spans="1:15" ht="24" customHeight="1" x14ac:dyDescent="0.2">
      <c r="A68" s="2"/>
      <c r="B68" s="2"/>
      <c r="C68" s="2"/>
      <c r="D68" s="2"/>
      <c r="E68" s="2"/>
      <c r="F68" s="2"/>
      <c r="G68" s="2"/>
      <c r="H68" s="2"/>
      <c r="I68" s="2"/>
    </row>
    <row r="69" spans="1:15" ht="24" customHeight="1" x14ac:dyDescent="0.2">
      <c r="A69" s="2"/>
      <c r="B69" s="2"/>
      <c r="C69" s="2"/>
      <c r="D69" s="2"/>
      <c r="E69" s="2"/>
      <c r="F69" s="2"/>
      <c r="G69" s="2"/>
      <c r="H69" s="2"/>
      <c r="I69" s="2"/>
    </row>
  </sheetData>
  <mergeCells count="6">
    <mergeCell ref="A39:J39"/>
    <mergeCell ref="A1:J1"/>
    <mergeCell ref="A2:J2"/>
    <mergeCell ref="A23:J23"/>
    <mergeCell ref="A24:J24"/>
    <mergeCell ref="A38:J38"/>
  </mergeCells>
  <pageMargins left="0.65" right="0.39370078740157483" top="0.78740157480314965" bottom="0.31496062992125984" header="0.31496062992125984" footer="0.31496062992125984"/>
  <pageSetup paperSize="9" scale="86" orientation="portrait" r:id="rId1"/>
  <headerFooter alignWithMargins="0"/>
  <rowBreaks count="2" manualBreakCount="2">
    <brk id="22" max="14" man="1"/>
    <brk id="3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8"/>
  <sheetViews>
    <sheetView showGridLines="0" tabSelected="1" view="pageBreakPreview" topLeftCell="A7" zoomScaleNormal="140" zoomScaleSheetLayoutView="100" workbookViewId="0">
      <selection activeCell="A16" sqref="A16"/>
    </sheetView>
  </sheetViews>
  <sheetFormatPr defaultColWidth="9.140625" defaultRowHeight="24" customHeight="1" x14ac:dyDescent="0.2"/>
  <cols>
    <col min="1" max="1" width="12.7109375" style="9" customWidth="1"/>
    <col min="2" max="3" width="9.140625" style="9"/>
    <col min="4" max="4" width="9.28515625" style="9" customWidth="1"/>
    <col min="5" max="5" width="5.140625" style="9" customWidth="1"/>
    <col min="6" max="6" width="3.42578125" style="9" customWidth="1"/>
    <col min="7" max="7" width="1.7109375" style="9" hidden="1" customWidth="1"/>
    <col min="8" max="8" width="15.85546875" style="9" customWidth="1"/>
    <col min="9" max="9" width="0.85546875" style="9" customWidth="1"/>
    <col min="10" max="10" width="15.85546875" style="9" customWidth="1"/>
    <col min="11" max="11" width="0.85546875" style="9" customWidth="1"/>
    <col min="12" max="12" width="15.85546875" style="9" customWidth="1"/>
    <col min="13" max="13" width="0.85546875" style="9" customWidth="1"/>
    <col min="14" max="14" width="15.85546875" style="9" customWidth="1"/>
    <col min="15" max="15" width="1.140625" style="9" customWidth="1"/>
    <col min="16" max="16" width="19.28515625" style="9" customWidth="1"/>
    <col min="17" max="16384" width="9.140625" style="9"/>
  </cols>
  <sheetData>
    <row r="1" spans="1:16" ht="24" customHeight="1" x14ac:dyDescent="0.2">
      <c r="A1" s="69" t="s">
        <v>63</v>
      </c>
      <c r="B1" s="1"/>
      <c r="C1" s="1"/>
      <c r="D1" s="1"/>
      <c r="E1" s="1"/>
      <c r="F1" s="1"/>
      <c r="G1" s="1"/>
      <c r="H1" s="1"/>
      <c r="I1" s="1"/>
      <c r="J1" s="1"/>
      <c r="L1" s="1"/>
      <c r="M1" s="1"/>
    </row>
    <row r="2" spans="1:16" ht="24" customHeight="1" x14ac:dyDescent="0.2">
      <c r="A2" s="1" t="s">
        <v>25</v>
      </c>
      <c r="B2" s="1"/>
      <c r="C2" s="1"/>
      <c r="D2" s="1"/>
      <c r="E2" s="1"/>
      <c r="F2" s="1"/>
      <c r="G2" s="1"/>
      <c r="H2" s="1"/>
      <c r="I2" s="1"/>
      <c r="J2" s="1"/>
      <c r="L2" s="1"/>
      <c r="M2" s="1"/>
      <c r="P2" s="2"/>
    </row>
    <row r="3" spans="1:16" ht="24" customHeight="1" x14ac:dyDescent="0.2">
      <c r="A3" s="43" t="s">
        <v>84</v>
      </c>
      <c r="B3" s="1"/>
      <c r="C3" s="43"/>
      <c r="D3" s="43"/>
      <c r="E3" s="43"/>
      <c r="F3" s="43"/>
      <c r="G3" s="43"/>
      <c r="H3" s="43"/>
      <c r="I3" s="43"/>
      <c r="J3" s="43"/>
      <c r="L3" s="43"/>
      <c r="M3" s="43"/>
      <c r="P3" s="2"/>
    </row>
    <row r="4" spans="1:16" ht="24" customHeight="1" x14ac:dyDescent="0.2">
      <c r="A4" s="13"/>
      <c r="B4" s="13"/>
      <c r="C4" s="13"/>
      <c r="D4" s="13"/>
      <c r="E4" s="13"/>
      <c r="F4" s="13"/>
      <c r="G4" s="13"/>
      <c r="H4" s="7"/>
      <c r="I4" s="103"/>
      <c r="L4" s="7"/>
      <c r="M4" s="103"/>
      <c r="P4" s="7" t="s">
        <v>28</v>
      </c>
    </row>
    <row r="5" spans="1:16" ht="24" customHeight="1" x14ac:dyDescent="0.2">
      <c r="A5" s="13"/>
      <c r="B5" s="13"/>
      <c r="C5" s="13"/>
      <c r="D5" s="13"/>
      <c r="E5" s="13"/>
      <c r="F5" s="13"/>
      <c r="G5" s="13"/>
      <c r="H5" s="7"/>
      <c r="I5" s="103"/>
      <c r="L5" s="7"/>
      <c r="M5" s="103"/>
      <c r="P5" s="103" t="s">
        <v>77</v>
      </c>
    </row>
    <row r="6" spans="1:16" ht="24" customHeight="1" x14ac:dyDescent="0.2">
      <c r="A6" s="13"/>
      <c r="B6" s="13"/>
      <c r="C6" s="13"/>
      <c r="D6" s="13"/>
      <c r="E6" s="13"/>
      <c r="F6" s="13"/>
      <c r="G6" s="13"/>
      <c r="H6" s="7"/>
      <c r="I6" s="103"/>
      <c r="L6" s="7"/>
      <c r="M6" s="103"/>
      <c r="P6" s="103" t="s">
        <v>78</v>
      </c>
    </row>
    <row r="7" spans="1:16" ht="24" customHeight="1" x14ac:dyDescent="0.2">
      <c r="A7" s="13"/>
      <c r="B7" s="13"/>
      <c r="C7" s="13"/>
      <c r="D7" s="13"/>
      <c r="E7" s="13"/>
      <c r="F7" s="13"/>
      <c r="G7" s="13"/>
      <c r="H7" s="7"/>
      <c r="I7" s="103"/>
      <c r="L7" s="7"/>
      <c r="M7" s="103"/>
      <c r="P7" s="103" t="s">
        <v>79</v>
      </c>
    </row>
    <row r="8" spans="1:16" ht="24" customHeight="1" x14ac:dyDescent="0.5">
      <c r="A8" s="13"/>
      <c r="B8" s="13"/>
      <c r="C8" s="13"/>
      <c r="D8" s="13"/>
      <c r="E8" s="13"/>
      <c r="F8" s="13"/>
      <c r="G8" s="104"/>
      <c r="H8" s="148">
        <v>2562</v>
      </c>
      <c r="I8" s="141"/>
      <c r="J8" s="148">
        <v>2561</v>
      </c>
      <c r="K8" s="142"/>
      <c r="L8" s="148">
        <v>2560</v>
      </c>
      <c r="M8" s="141"/>
      <c r="N8" s="148">
        <v>2559</v>
      </c>
      <c r="O8" s="140"/>
      <c r="P8" s="51" t="s">
        <v>91</v>
      </c>
    </row>
    <row r="9" spans="1:16" ht="24" customHeight="1" x14ac:dyDescent="0.2">
      <c r="A9" s="1" t="s">
        <v>16</v>
      </c>
      <c r="B9" s="2"/>
      <c r="C9" s="2"/>
      <c r="D9" s="2"/>
      <c r="E9" s="2"/>
      <c r="F9" s="15"/>
      <c r="G9" s="15"/>
      <c r="H9" s="122"/>
      <c r="I9" s="13"/>
      <c r="J9" s="122"/>
      <c r="L9" s="122"/>
      <c r="M9" s="13"/>
      <c r="N9" s="122"/>
      <c r="O9" s="122"/>
    </row>
    <row r="10" spans="1:16" ht="24" customHeight="1" x14ac:dyDescent="0.2">
      <c r="A10" s="2" t="s">
        <v>92</v>
      </c>
      <c r="B10" s="2"/>
      <c r="C10" s="2"/>
      <c r="D10" s="2"/>
      <c r="E10" s="2"/>
      <c r="F10" s="52"/>
      <c r="G10" s="52"/>
      <c r="H10" s="123">
        <f>BS!K22</f>
        <v>10.424099999999999</v>
      </c>
      <c r="I10" s="2"/>
      <c r="J10" s="123">
        <v>10.231400000000001</v>
      </c>
      <c r="L10" s="123">
        <v>9.9970999999999997</v>
      </c>
      <c r="M10" s="2"/>
      <c r="N10" s="123">
        <v>10.1747</v>
      </c>
      <c r="O10" s="123"/>
      <c r="P10" s="123">
        <v>0</v>
      </c>
    </row>
    <row r="11" spans="1:16" ht="24" customHeight="1" x14ac:dyDescent="0.2">
      <c r="A11" s="2" t="s">
        <v>112</v>
      </c>
      <c r="B11" s="2"/>
      <c r="C11" s="2"/>
      <c r="D11" s="2"/>
      <c r="E11" s="2"/>
      <c r="F11" s="52"/>
      <c r="G11" s="52"/>
      <c r="H11" s="123">
        <v>0</v>
      </c>
      <c r="I11" s="2"/>
      <c r="J11" s="123">
        <v>0</v>
      </c>
      <c r="L11" s="123">
        <v>0</v>
      </c>
      <c r="M11" s="2"/>
      <c r="N11" s="123">
        <v>0</v>
      </c>
      <c r="O11" s="123"/>
      <c r="P11" s="124">
        <v>10</v>
      </c>
    </row>
    <row r="12" spans="1:16" ht="24" customHeight="1" x14ac:dyDescent="0.2">
      <c r="A12" s="2" t="s">
        <v>17</v>
      </c>
      <c r="B12" s="2"/>
      <c r="C12" s="2"/>
      <c r="D12" s="2"/>
      <c r="E12" s="2"/>
      <c r="F12" s="53"/>
      <c r="G12" s="53"/>
      <c r="H12" s="124"/>
      <c r="I12" s="2"/>
      <c r="J12" s="124"/>
      <c r="L12" s="124"/>
      <c r="M12" s="2"/>
      <c r="N12" s="124"/>
      <c r="O12" s="124"/>
    </row>
    <row r="13" spans="1:16" ht="24" customHeight="1" x14ac:dyDescent="0.2">
      <c r="A13" s="2" t="s">
        <v>39</v>
      </c>
      <c r="B13" s="2"/>
      <c r="C13" s="2"/>
      <c r="D13" s="2"/>
      <c r="E13" s="2"/>
      <c r="F13" s="53"/>
      <c r="G13" s="53"/>
      <c r="H13" s="124">
        <f>ROUND(PL!J16/BS!I23,4)</f>
        <v>0.51080000000000003</v>
      </c>
      <c r="I13" s="2"/>
      <c r="J13" s="124">
        <v>0.52680000000000005</v>
      </c>
      <c r="L13" s="124">
        <v>0.54200000000000004</v>
      </c>
      <c r="M13" s="2"/>
      <c r="N13" s="124">
        <v>0.55410000000000004</v>
      </c>
      <c r="P13" s="124">
        <v>0.2646</v>
      </c>
    </row>
    <row r="14" spans="1:16" ht="24" customHeight="1" x14ac:dyDescent="0.2">
      <c r="A14" s="2" t="s">
        <v>125</v>
      </c>
      <c r="B14" s="2"/>
      <c r="C14" s="2"/>
      <c r="D14" s="2"/>
      <c r="E14" s="2"/>
      <c r="F14" s="53"/>
      <c r="G14" s="53"/>
      <c r="H14" s="124"/>
      <c r="I14" s="2"/>
      <c r="J14" s="124"/>
      <c r="L14" s="124"/>
      <c r="M14" s="2"/>
      <c r="N14" s="124"/>
      <c r="P14" s="124"/>
    </row>
    <row r="15" spans="1:16" ht="24" customHeight="1" x14ac:dyDescent="0.2">
      <c r="A15" s="2" t="s">
        <v>126</v>
      </c>
      <c r="B15" s="2"/>
      <c r="C15" s="2"/>
      <c r="D15" s="2"/>
      <c r="E15" s="2"/>
      <c r="F15" s="53"/>
      <c r="G15" s="53"/>
      <c r="H15" s="125">
        <f>ROUND(PL!J18/BS!I23,4)</f>
        <v>-2.35E-2</v>
      </c>
      <c r="I15" s="2"/>
      <c r="J15" s="125">
        <v>0.44940000000000002</v>
      </c>
      <c r="L15" s="125">
        <v>0.4123</v>
      </c>
      <c r="M15" s="2"/>
      <c r="N15" s="125">
        <v>6.5299999999999997E-2</v>
      </c>
      <c r="O15" s="124"/>
      <c r="P15" s="125">
        <v>2.01E-2</v>
      </c>
    </row>
    <row r="16" spans="1:16" ht="24" customHeight="1" x14ac:dyDescent="0.2">
      <c r="A16" s="2" t="s">
        <v>34</v>
      </c>
      <c r="B16" s="2"/>
      <c r="C16" s="2"/>
      <c r="D16" s="2"/>
      <c r="E16" s="2"/>
      <c r="F16" s="53"/>
      <c r="G16" s="53"/>
      <c r="H16" s="126">
        <f>SUM(H13:H15)</f>
        <v>0.48730000000000001</v>
      </c>
      <c r="I16" s="2"/>
      <c r="J16" s="126">
        <f>SUM(J13:J15)</f>
        <v>0.97620000000000007</v>
      </c>
      <c r="L16" s="126">
        <f>SUM(L13:L15)</f>
        <v>0.95430000000000004</v>
      </c>
      <c r="M16" s="2"/>
      <c r="N16" s="126">
        <f>SUM(N13:N15)</f>
        <v>0.61940000000000006</v>
      </c>
      <c r="O16" s="126"/>
      <c r="P16" s="126">
        <f>SUM(P13:P15)</f>
        <v>0.28470000000000001</v>
      </c>
    </row>
    <row r="17" spans="1:16" ht="24" customHeight="1" x14ac:dyDescent="0.2">
      <c r="A17" s="2" t="s">
        <v>111</v>
      </c>
      <c r="B17" s="2"/>
      <c r="C17" s="2"/>
      <c r="D17" s="2"/>
      <c r="E17" s="2"/>
      <c r="F17" s="53"/>
      <c r="G17" s="53"/>
      <c r="H17" s="126">
        <v>0</v>
      </c>
      <c r="I17" s="2"/>
      <c r="J17" s="146">
        <v>0</v>
      </c>
      <c r="L17" s="126">
        <v>0</v>
      </c>
      <c r="M17" s="2"/>
      <c r="N17" s="126">
        <v>-0.28199999999999997</v>
      </c>
      <c r="O17" s="126"/>
      <c r="P17" s="56">
        <v>0</v>
      </c>
    </row>
    <row r="18" spans="1:16" ht="24" customHeight="1" x14ac:dyDescent="0.2">
      <c r="A18" s="2" t="s">
        <v>113</v>
      </c>
      <c r="B18" s="2"/>
      <c r="C18" s="2"/>
      <c r="D18" s="2"/>
      <c r="E18" s="2"/>
      <c r="F18" s="53"/>
      <c r="G18" s="53"/>
      <c r="H18" s="125">
        <f>ROUND(PL!J32/BS!I23,4)</f>
        <v>-0.78649999999999998</v>
      </c>
      <c r="I18" s="2"/>
      <c r="J18" s="124">
        <v>-0.78349999999999997</v>
      </c>
      <c r="L18" s="126">
        <v>-0.72</v>
      </c>
      <c r="M18" s="2"/>
      <c r="N18" s="126">
        <v>-0.51500000000000001</v>
      </c>
      <c r="O18" s="126"/>
      <c r="P18" s="126">
        <v>-0.11</v>
      </c>
    </row>
    <row r="19" spans="1:16" ht="24" customHeight="1" thickBot="1" x14ac:dyDescent="0.25">
      <c r="A19" s="2" t="s">
        <v>93</v>
      </c>
      <c r="B19" s="2"/>
      <c r="C19" s="2"/>
      <c r="D19" s="2"/>
      <c r="E19" s="2"/>
      <c r="F19" s="53"/>
      <c r="G19" s="53"/>
      <c r="H19" s="127">
        <f>SUM(H16:H18,H10:H11)</f>
        <v>10.124899999999998</v>
      </c>
      <c r="I19" s="2"/>
      <c r="J19" s="127">
        <f>SUM(J16:J18,J10:J11)</f>
        <v>10.424100000000001</v>
      </c>
      <c r="L19" s="127">
        <f>SUM(L16:L18,L10:L11)</f>
        <v>10.231399999999999</v>
      </c>
      <c r="M19" s="2"/>
      <c r="N19" s="127">
        <f>SUM(N16:N18,N10:N11)</f>
        <v>9.9970999999999997</v>
      </c>
      <c r="O19" s="132"/>
      <c r="P19" s="127">
        <f>SUM(P16:P18,P10:P11)</f>
        <v>10.1747</v>
      </c>
    </row>
    <row r="20" spans="1:16" ht="24" customHeight="1" thickTop="1" x14ac:dyDescent="0.2">
      <c r="A20" s="1"/>
      <c r="B20" s="2"/>
      <c r="C20" s="2"/>
      <c r="D20" s="2"/>
      <c r="E20" s="2"/>
      <c r="F20" s="2"/>
      <c r="G20" s="2"/>
      <c r="H20" s="126">
        <f>H19-BS!I22</f>
        <v>0</v>
      </c>
      <c r="I20" s="2"/>
      <c r="J20" s="126">
        <f>J19-BS!K22</f>
        <v>0</v>
      </c>
      <c r="L20" s="2"/>
      <c r="M20" s="2"/>
      <c r="N20" s="2"/>
      <c r="O20" s="2"/>
    </row>
    <row r="21" spans="1:16" ht="24" customHeight="1" x14ac:dyDescent="0.2">
      <c r="A21" s="1" t="s">
        <v>35</v>
      </c>
      <c r="B21" s="2"/>
      <c r="C21" s="2"/>
      <c r="D21" s="2"/>
      <c r="E21" s="2"/>
      <c r="F21" s="22"/>
      <c r="G21" s="22"/>
      <c r="H21" s="22"/>
      <c r="I21" s="2"/>
      <c r="J21" s="22"/>
      <c r="L21" s="22"/>
      <c r="M21" s="2"/>
      <c r="N21" s="22"/>
      <c r="O21" s="22"/>
    </row>
    <row r="22" spans="1:16" ht="24" customHeight="1" x14ac:dyDescent="0.2">
      <c r="A22" s="1" t="s">
        <v>119</v>
      </c>
      <c r="B22" s="2"/>
      <c r="C22" s="2"/>
      <c r="D22" s="2"/>
      <c r="E22" s="2"/>
      <c r="F22" s="22"/>
      <c r="G22" s="22"/>
      <c r="H22" s="152">
        <v>4.7300000000000004</v>
      </c>
      <c r="I22" s="2"/>
      <c r="J22" s="128">
        <v>9.01</v>
      </c>
      <c r="L22" s="128">
        <v>9.17</v>
      </c>
      <c r="M22" s="2"/>
      <c r="N22" s="128">
        <v>6.13</v>
      </c>
      <c r="O22" s="128"/>
      <c r="P22" s="150">
        <v>2.78</v>
      </c>
    </row>
    <row r="23" spans="1:16" ht="24" customHeight="1" x14ac:dyDescent="0.2">
      <c r="A23" s="2"/>
      <c r="B23" s="2"/>
      <c r="C23" s="2"/>
      <c r="D23" s="2"/>
      <c r="E23" s="2"/>
      <c r="F23" s="22"/>
      <c r="G23" s="22"/>
      <c r="H23" s="56"/>
      <c r="I23" s="2"/>
      <c r="J23" s="56"/>
      <c r="L23" s="56"/>
      <c r="M23" s="2"/>
      <c r="N23" s="56"/>
      <c r="O23" s="56"/>
    </row>
    <row r="24" spans="1:16" ht="24" customHeight="1" x14ac:dyDescent="0.2">
      <c r="A24" s="105" t="s">
        <v>18</v>
      </c>
      <c r="B24" s="4"/>
      <c r="C24" s="4"/>
      <c r="D24" s="4"/>
      <c r="E24" s="4"/>
      <c r="F24" s="4"/>
      <c r="G24" s="4"/>
      <c r="H24" s="17"/>
      <c r="I24" s="4"/>
      <c r="J24" s="17"/>
      <c r="L24" s="17"/>
      <c r="M24" s="4"/>
      <c r="N24" s="17"/>
      <c r="O24" s="17"/>
    </row>
    <row r="25" spans="1:16" ht="24" customHeight="1" x14ac:dyDescent="0.2">
      <c r="A25" s="4" t="s">
        <v>93</v>
      </c>
      <c r="B25" s="4"/>
      <c r="C25" s="4"/>
      <c r="D25" s="4"/>
      <c r="E25" s="4"/>
      <c r="F25" s="4"/>
      <c r="G25" s="4"/>
      <c r="H25" s="151">
        <f>BS!I20</f>
        <v>21115665429</v>
      </c>
      <c r="I25" s="4"/>
      <c r="J25" s="17">
        <v>21739536915</v>
      </c>
      <c r="L25" s="17">
        <v>21337712610</v>
      </c>
      <c r="M25" s="4"/>
      <c r="N25" s="17">
        <v>20849066506</v>
      </c>
      <c r="O25" s="17"/>
      <c r="P25" s="151">
        <v>21219412024</v>
      </c>
    </row>
    <row r="26" spans="1:16" ht="24" customHeight="1" x14ac:dyDescent="0.2">
      <c r="A26" s="4" t="s">
        <v>19</v>
      </c>
      <c r="B26" s="4"/>
      <c r="C26" s="4"/>
      <c r="D26" s="4"/>
      <c r="E26" s="4"/>
      <c r="F26" s="4"/>
      <c r="G26" s="4"/>
    </row>
    <row r="27" spans="1:16" ht="24" customHeight="1" x14ac:dyDescent="0.2">
      <c r="A27" s="4" t="s">
        <v>114</v>
      </c>
      <c r="B27" s="4"/>
      <c r="C27" s="4"/>
      <c r="D27" s="4"/>
      <c r="E27" s="4"/>
      <c r="F27" s="106"/>
      <c r="G27" s="106"/>
      <c r="H27" s="152">
        <v>0.14000000000000001</v>
      </c>
      <c r="I27" s="4"/>
      <c r="J27" s="129">
        <v>0.12</v>
      </c>
      <c r="L27" s="129">
        <v>0.13</v>
      </c>
      <c r="M27" s="4"/>
      <c r="N27" s="129">
        <v>0.13</v>
      </c>
      <c r="O27" s="129"/>
      <c r="P27" s="150">
        <v>0.2</v>
      </c>
    </row>
    <row r="28" spans="1:16" ht="24" customHeight="1" x14ac:dyDescent="0.2">
      <c r="A28" s="2" t="s">
        <v>71</v>
      </c>
      <c r="B28" s="4"/>
      <c r="C28" s="4"/>
      <c r="D28" s="4"/>
      <c r="E28" s="4"/>
      <c r="F28" s="106"/>
      <c r="G28" s="106"/>
    </row>
    <row r="29" spans="1:16" ht="24" customHeight="1" x14ac:dyDescent="0.2">
      <c r="A29" s="2" t="s">
        <v>114</v>
      </c>
      <c r="B29" s="2"/>
      <c r="C29" s="2"/>
      <c r="D29" s="2"/>
      <c r="E29" s="2"/>
      <c r="F29" s="22"/>
      <c r="G29" s="22"/>
      <c r="H29" s="153">
        <v>5.0999999999999996</v>
      </c>
      <c r="I29" s="4"/>
      <c r="J29" s="129">
        <v>4.9800000000000004</v>
      </c>
      <c r="L29" s="129">
        <v>5.34</v>
      </c>
      <c r="M29" s="4"/>
      <c r="N29" s="129">
        <v>5.61</v>
      </c>
      <c r="O29" s="129"/>
      <c r="P29" s="150">
        <v>2.78</v>
      </c>
    </row>
    <row r="30" spans="1:16" ht="24" customHeight="1" x14ac:dyDescent="0.2">
      <c r="A30" s="4" t="s">
        <v>99</v>
      </c>
      <c r="B30" s="2"/>
      <c r="C30" s="2"/>
      <c r="D30" s="2"/>
      <c r="E30" s="2"/>
      <c r="F30" s="2"/>
      <c r="G30" s="2"/>
      <c r="H30" s="59">
        <v>21479464472</v>
      </c>
      <c r="I30" s="2"/>
      <c r="J30" s="56">
        <v>22592933370</v>
      </c>
      <c r="L30" s="56">
        <v>21694280721</v>
      </c>
      <c r="M30" s="2"/>
      <c r="N30" s="56">
        <v>21076013595</v>
      </c>
      <c r="O30" s="56"/>
      <c r="P30" s="151">
        <v>21388333972</v>
      </c>
    </row>
    <row r="31" spans="1:16" ht="24" customHeight="1" x14ac:dyDescent="0.2">
      <c r="A31" s="4"/>
      <c r="B31" s="2"/>
      <c r="C31" s="2"/>
      <c r="D31" s="2"/>
      <c r="E31" s="2"/>
      <c r="F31" s="22"/>
      <c r="G31" s="22"/>
      <c r="H31" s="2"/>
      <c r="I31" s="2"/>
      <c r="J31" s="2"/>
      <c r="L31" s="2"/>
      <c r="M31" s="2"/>
      <c r="N31" s="2"/>
      <c r="O31" s="2"/>
    </row>
    <row r="32" spans="1:16" ht="24" customHeight="1" x14ac:dyDescent="0.2">
      <c r="A32" s="2"/>
      <c r="B32" s="2"/>
      <c r="C32" s="2"/>
      <c r="D32" s="2"/>
      <c r="E32" s="2"/>
      <c r="F32" s="22"/>
      <c r="G32" s="22"/>
      <c r="H32" s="2"/>
      <c r="I32" s="2"/>
      <c r="J32" s="2"/>
      <c r="L32" s="2"/>
      <c r="M32" s="2"/>
      <c r="N32" s="2"/>
      <c r="O32" s="2"/>
    </row>
    <row r="33" spans="1:15" ht="24" customHeight="1" x14ac:dyDescent="0.2">
      <c r="A33" s="2" t="s">
        <v>82</v>
      </c>
      <c r="B33" s="2"/>
      <c r="C33" s="2"/>
      <c r="D33" s="2"/>
      <c r="E33" s="2"/>
      <c r="F33" s="2"/>
      <c r="G33" s="2"/>
      <c r="H33" s="2"/>
      <c r="I33" s="2"/>
      <c r="J33" s="2"/>
      <c r="L33" s="2"/>
      <c r="M33" s="2"/>
      <c r="N33" s="2"/>
      <c r="O33" s="2"/>
    </row>
    <row r="34" spans="1:15" ht="24" customHeight="1" x14ac:dyDescent="0.2">
      <c r="A34" s="2"/>
      <c r="B34" s="2"/>
      <c r="C34" s="2"/>
      <c r="D34" s="2"/>
      <c r="E34" s="2"/>
      <c r="F34" s="2"/>
      <c r="G34" s="2"/>
      <c r="H34" s="2"/>
      <c r="J34" s="2"/>
      <c r="L34" s="2"/>
      <c r="N34" s="2"/>
      <c r="O34" s="2"/>
    </row>
    <row r="35" spans="1:15" ht="24" customHeight="1" x14ac:dyDescent="0.2">
      <c r="A35" s="2"/>
      <c r="B35" s="2"/>
      <c r="C35" s="2"/>
      <c r="D35" s="2"/>
      <c r="E35" s="2"/>
      <c r="F35" s="2"/>
      <c r="G35" s="2"/>
      <c r="H35" s="2"/>
      <c r="I35" s="12"/>
      <c r="J35" s="2"/>
      <c r="L35" s="2"/>
      <c r="M35" s="12"/>
      <c r="N35" s="2"/>
      <c r="O35" s="2"/>
    </row>
    <row r="36" spans="1:15" ht="24" customHeight="1" x14ac:dyDescent="0.2">
      <c r="A36" s="2"/>
      <c r="B36" s="2"/>
      <c r="C36" s="2"/>
      <c r="D36" s="2"/>
      <c r="E36" s="2"/>
      <c r="F36" s="2"/>
      <c r="G36" s="2"/>
      <c r="H36" s="2"/>
      <c r="I36" s="54"/>
      <c r="J36" s="2"/>
      <c r="L36" s="2"/>
      <c r="M36" s="54"/>
      <c r="N36" s="2"/>
      <c r="O36" s="2"/>
    </row>
    <row r="37" spans="1:15" ht="24" customHeight="1" x14ac:dyDescent="0.2">
      <c r="A37" s="2"/>
      <c r="B37" s="2"/>
      <c r="C37" s="2"/>
      <c r="D37" s="2"/>
      <c r="E37" s="2"/>
      <c r="F37" s="2"/>
      <c r="G37" s="2"/>
      <c r="H37" s="2"/>
      <c r="I37" s="54"/>
      <c r="J37" s="2"/>
      <c r="L37" s="2"/>
      <c r="M37" s="54"/>
      <c r="N37" s="2"/>
      <c r="O37" s="2"/>
    </row>
    <row r="38" spans="1:15" ht="24" customHeight="1" x14ac:dyDescent="0.2">
      <c r="F38" s="54"/>
      <c r="G38" s="54"/>
      <c r="H38" s="54"/>
      <c r="J38" s="54"/>
      <c r="L38" s="54"/>
      <c r="N38" s="54"/>
      <c r="O38" s="54"/>
    </row>
  </sheetData>
  <phoneticPr fontId="2" type="noConversion"/>
  <printOptions horizontalCentered="1"/>
  <pageMargins left="0.65" right="0.39370078740157499" top="0.78740157480314998" bottom="0.2" header="0.31496062992126" footer="0.31496062992126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BS</vt:lpstr>
      <vt:lpstr>securities</vt:lpstr>
      <vt:lpstr>PL</vt:lpstr>
      <vt:lpstr>SFI</vt:lpstr>
      <vt:lpstr>BS!Print_Area</vt:lpstr>
      <vt:lpstr>PL!Print_Area</vt:lpstr>
      <vt:lpstr>securities!Print_Area</vt:lpstr>
      <vt:lpstr>SFI!Print_Area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Kamolwan Theeravetch</cp:lastModifiedBy>
  <cp:lastPrinted>2020-02-24T14:16:37Z</cp:lastPrinted>
  <dcterms:created xsi:type="dcterms:W3CDTF">2007-04-20T07:22:18Z</dcterms:created>
  <dcterms:modified xsi:type="dcterms:W3CDTF">2020-02-24T14:16:40Z</dcterms:modified>
</cp:coreProperties>
</file>