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4\3\202211112000676T\"/>
    </mc:Choice>
  </mc:AlternateContent>
  <xr:revisionPtr revIDLastSave="0" documentId="8_{843972E6-F5D1-4AAF-8BA2-66DBCC959C89}" xr6:coauthVersionLast="47" xr6:coauthVersionMax="47" xr10:uidLastSave="{00000000-0000-0000-0000-000000000000}"/>
  <bookViews>
    <workbookView xWindow="-120" yWindow="-120" windowWidth="29040" windowHeight="15840" xr2:uid="{5D85FE8A-F3DE-486C-818C-8FDCDBEDEA5C}"/>
  </bookViews>
  <sheets>
    <sheet name="BS" sheetId="9" r:id="rId1"/>
    <sheet name="securities " sheetId="18" r:id="rId2"/>
    <sheet name="PL (3M)" sheetId="16" r:id="rId3"/>
    <sheet name="PL (9M)" sheetId="17" r:id="rId4"/>
  </sheets>
  <definedNames>
    <definedName name="_xlnm.Print_Area" localSheetId="0">BS!$A$1:$K$33</definedName>
    <definedName name="_xlnm.Print_Area" localSheetId="2">'PL (3M)'!$A$1:$M$25</definedName>
    <definedName name="_xlnm.Print_Area" localSheetId="3">'PL (9M)'!$A$1:$L$72</definedName>
    <definedName name="_xlnm.Print_Area" localSheetId="1">'securities '!$A$1:$P$69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7" l="1"/>
  <c r="L10" i="17"/>
  <c r="J17" i="17"/>
  <c r="L17" i="17"/>
  <c r="J18" i="17"/>
  <c r="L18" i="17"/>
  <c r="J22" i="17"/>
  <c r="L22" i="17"/>
  <c r="J23" i="17"/>
  <c r="L23" i="17"/>
  <c r="A29" i="17"/>
  <c r="J33" i="17"/>
  <c r="L33" i="17"/>
  <c r="J34" i="17"/>
  <c r="L34" i="17"/>
  <c r="J35" i="17"/>
  <c r="L35" i="17"/>
  <c r="J36" i="17"/>
  <c r="L36" i="17"/>
  <c r="J38" i="17"/>
  <c r="J39" i="17"/>
  <c r="L39" i="17"/>
  <c r="J41" i="17"/>
  <c r="L41" i="17"/>
  <c r="J42" i="17"/>
  <c r="A47" i="17"/>
  <c r="J51" i="17"/>
  <c r="L51" i="17"/>
  <c r="J62" i="17"/>
  <c r="L62" i="17"/>
  <c r="J66" i="17"/>
  <c r="L66" i="17"/>
  <c r="J67" i="17"/>
  <c r="L67" i="17"/>
  <c r="J69" i="17"/>
  <c r="L69" i="17"/>
  <c r="J70" i="17"/>
  <c r="J17" i="16"/>
  <c r="L17" i="16"/>
  <c r="J18" i="16"/>
  <c r="L18" i="16"/>
  <c r="J22" i="16"/>
  <c r="L22" i="16"/>
  <c r="J23" i="16"/>
  <c r="L23" i="16"/>
  <c r="E15" i="18"/>
  <c r="G15" i="18"/>
  <c r="I15" i="18"/>
  <c r="K15" i="18"/>
  <c r="M15" i="18"/>
  <c r="O15" i="18"/>
  <c r="E64" i="18"/>
  <c r="G64" i="18"/>
  <c r="I64" i="18"/>
  <c r="K64" i="18"/>
  <c r="M64" i="18"/>
  <c r="O64" i="18"/>
  <c r="E65" i="18"/>
  <c r="G65" i="18"/>
  <c r="I65" i="18"/>
  <c r="K65" i="18"/>
  <c r="M65" i="18"/>
  <c r="O65" i="18"/>
  <c r="G66" i="18"/>
  <c r="M66" i="18"/>
  <c r="I14" i="9"/>
  <c r="K14" i="9"/>
  <c r="I17" i="9"/>
  <c r="K17" i="9"/>
  <c r="I18" i="9"/>
  <c r="K18" i="9"/>
  <c r="I22" i="9"/>
  <c r="K22" i="9"/>
  <c r="I23" i="9"/>
  <c r="K23" i="9"/>
  <c r="J24" i="9"/>
  <c r="K24" i="9"/>
</calcChain>
</file>

<file path=xl/sharedStrings.xml><?xml version="1.0" encoding="utf-8"?>
<sst xmlns="http://schemas.openxmlformats.org/spreadsheetml/2006/main" count="249" uniqueCount="168">
  <si>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</si>
  <si>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</si>
  <si>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</si>
  <si>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</si>
  <si>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</si>
  <si>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</si>
  <si>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</si>
  <si>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</si>
  <si>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</si>
  <si>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</si>
  <si>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</si>
  <si>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</si>
  <si>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</si>
  <si>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</si>
  <si>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</si>
  <si>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</si>
  <si>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</si>
  <si>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</si>
  <si>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</si>
  <si>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</si>
  <si>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</si>
  <si>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</si>
  <si>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</si>
  <si>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</si>
  <si>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</si>
  <si>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</si>
  <si>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</si>
  <si>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</si>
  <si>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</si>
  <si>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</si>
  <si>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</si>
  <si>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</si>
  <si>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</si>
  <si>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</si>
  <si>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</si>
  <si>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</si>
  <si>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</si>
  <si>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</si>
  <si>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</si>
  <si>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</si>
  <si>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</si>
  <si>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</si>
  <si>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</si>
  <si>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</si>
  <si>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</si>
  <si>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</si>
  <si>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</si>
  <si>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</si>
  <si>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</si>
  <si>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</si>
  <si>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</si>
  <si>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</si>
  <si>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</si>
  <si>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</si>
  <si>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</si>
  <si>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</si>
  <si>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</si>
  <si>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</si>
  <si>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</si>
  <si>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</si>
  <si>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</si>
  <si>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</si>
  <si>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</si>
  <si>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</si>
  <si>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</si>
  <si>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</si>
  <si>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>(สุณี แนวพานิช)</t>
  </si>
  <si>
    <t>ผู้อำนวยการอาวุโส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</si>
  <si>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</si>
  <si>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</si>
  <si>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</si>
  <si>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</si>
  <si>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</si>
  <si>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เงินฝากธนาคาร ณ วันปลายงวด (หมายเหตุ 7)</t>
  </si>
  <si>
    <t>31 ธันวาคม 2564</t>
  </si>
  <si>
    <t>ธนาคารแห่งประเทศไทยงวดที่ 42/91/64</t>
  </si>
  <si>
    <t>20 มกราคม 2565</t>
  </si>
  <si>
    <t>ธนาคารแห่งประเทศไทยงวดที่ 43/91/64</t>
  </si>
  <si>
    <t>27 มกราคม 2565</t>
  </si>
  <si>
    <t>ธนาคารแห่งประเทศไทยงวดที่ 2/364/64</t>
  </si>
  <si>
    <t>3 กุมภาพันธ์ 2565</t>
  </si>
  <si>
    <t>ธนาคารแห่งประเทศไทยงวดที่ 44/91/64</t>
  </si>
  <si>
    <t>ธนาคารแห่งประเทศไทยงวดที่ 45/91/64</t>
  </si>
  <si>
    <t>10 กุมภาพันธ์ 2565</t>
  </si>
  <si>
    <t>ธนาคารแห่งประเทศไทยงวดที่ 46/91/64</t>
  </si>
  <si>
    <t>17 กุมภาพันธ์ 2565</t>
  </si>
  <si>
    <t>ธนาคารแห่งประเทศไทยงวดที่ 4/364/64</t>
  </si>
  <si>
    <t>7 เมษายน 2565</t>
  </si>
  <si>
    <t>งบประกอบรายละเอียดเงินลงทุน (ต่อ)</t>
  </si>
  <si>
    <t>ธนาคารแห่งประเทศไทย รุ่นที่ 2/2ปี/2563</t>
  </si>
  <si>
    <t>25 พฤษภาคม 2565</t>
  </si>
  <si>
    <t>ธนาคารแห่งประเทศไทยงวดที่ 6/363/64</t>
  </si>
  <si>
    <t>2 มิถุนายน 2565</t>
  </si>
  <si>
    <t>ธนาคารแห่งประเทศไทยงวดที่ 7/364/64</t>
  </si>
  <si>
    <t>7 กรกฎาคม 2565</t>
  </si>
  <si>
    <t>ธนาคารแห่งประเทศไทยงวดที่ 8/364/64</t>
  </si>
  <si>
    <t>4 สิงหาคม 2565</t>
  </si>
  <si>
    <t>ธนาคารแห่งประเทศไทยงวดที่ 9/364/64</t>
  </si>
  <si>
    <t>ธนาคารแห่งประเทศไทยงวดที่ 11/364/64</t>
  </si>
  <si>
    <t>3 พฤศจิกายน 2565</t>
  </si>
  <si>
    <t>กระทรวงการคลัง งวดที่ 20/183/64</t>
  </si>
  <si>
    <t>กระทรวงการคลัง งวดที่ 22/182/64</t>
  </si>
  <si>
    <t>กระทรวงการคลัง งวดที่ 3/182/65</t>
  </si>
  <si>
    <t>11 พฤษภาคม 2565</t>
  </si>
  <si>
    <t>กระทรวงการคลัง งวดที่ 4/182/65</t>
  </si>
  <si>
    <t>รายการขาดทุนสุทธิที่ยังไม่เกิดขึ้นจากการวัดมูลค่าเงินลงทุน</t>
  </si>
  <si>
    <t>รายการขาดทุนสุทธิจากเงินลงทุน</t>
  </si>
  <si>
    <t>รวมรายการขาดทุนสุทธิจากเงินลงทุน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</si>
  <si>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</si>
  <si>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</si>
  <si>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(พันบาท)</t>
  </si>
  <si>
    <t>สินทรัพย์สุทธิต่อหน่วย (บาท)</t>
  </si>
  <si>
    <t>จำนวนหน่วยลงทุนที่จำหน่ายแล้วทั้งหมด ณ วันปลายงวด/ปี (พันหน่วย)</t>
  </si>
  <si>
    <t>การเพิ่มขึ้นในสินทรัพย์สุทธิจากการดำเนินงาน</t>
  </si>
  <si>
    <t>รายการกำไร (ขาดทุน) สุทธิจากเงินลงทุน</t>
  </si>
  <si>
    <t>การเพิ่มขึ้น (ลดลง) ในสินทรัพย์สุทธิจากการดำเนินงาน</t>
  </si>
  <si>
    <t>การเพิ่มขึ้น (ลดลง) ของสินทรัพย์สุทธิจากการดำเนินงานในระหว่างงวด</t>
  </si>
  <si>
    <t>การเพิ่มขึ้น (ลดลง) ของสินทรัพย์สุทธิจากการดำเนินงาน</t>
  </si>
  <si>
    <t xml:space="preserve">   ขาดทุนสุทธิที่เกิดขึ้นจากเงินลงทุน</t>
  </si>
  <si>
    <t xml:space="preserve">   ค่าใช้จ่ายค้างจ่ายเพิ่มขึ้น</t>
  </si>
  <si>
    <t>การจ่ายเงินลดทุนให้แก่ผู้ถือหน่วยลงทุนระหว่างงวด</t>
  </si>
  <si>
    <t>ธนาคารแห่งประเทศไทยงวดที่ 12/364/64</t>
  </si>
  <si>
    <t>8 ธันวาคม 2565</t>
  </si>
  <si>
    <t>ธนาคารแห่งประเทศไทยงวดที่ 2/364/65</t>
  </si>
  <si>
    <t>กระทรวงการคลัง งวดที่ 18/182/65</t>
  </si>
  <si>
    <t>กระทรวงการคลัง งวดที่ 16/182/65</t>
  </si>
  <si>
    <t>กระทรวงการคลัง งวดที่ 17/182/65</t>
  </si>
  <si>
    <t>กระทรวงการคลัง งวดที่ 15/182/65</t>
  </si>
  <si>
    <t>7 ธันวาคม 2565</t>
  </si>
  <si>
    <t>9 พฤศจิกายน 2565</t>
  </si>
  <si>
    <t>23 พฤศจิกายน 2565</t>
  </si>
  <si>
    <t>กระทรวงการคลัง งวดที่ 14/183/65</t>
  </si>
  <si>
    <t>การลดลงของสินทรัพย์สุทธิในระหว่างงวด</t>
  </si>
  <si>
    <t xml:space="preserve">   ขาดทุนสุทธิที่ยังไม่เกิดขึ้นจากการวัดมูลค่าเงินลงทุน</t>
  </si>
  <si>
    <t>เงินฝากธนาคารเพิ่มขึ้นสุทธิ</t>
  </si>
  <si>
    <t>การจ่ายเงินลดทุนให้แก่ผู้ถือหน่วยลงทุนในระหว่างงวด</t>
  </si>
  <si>
    <t>ปรับกระทบรายการเพิ่มขึ้น (ลดลง) ในสินทรัพย์สุทธิจากการดำเนินงาน</t>
  </si>
  <si>
    <t>1 กันยายน 2565</t>
  </si>
  <si>
    <t>6 ตุลาคม 2565</t>
  </si>
  <si>
    <t>16 มีนาคม 2565</t>
  </si>
  <si>
    <t>12 ตุลาคม 2565</t>
  </si>
  <si>
    <t>26 ตุลาคม 2565</t>
  </si>
  <si>
    <t>2 กุมภาพันธ์ 2566</t>
  </si>
  <si>
    <t>ณ วันที่ 30 กันยายน 2565</t>
  </si>
  <si>
    <t>30 กันยายน 2565</t>
  </si>
  <si>
    <t>สำหรับงวดสามเดือนสิ้นสุดวันที่ 30 กันยายน 2565</t>
  </si>
  <si>
    <t>สำหรับงวดเก้าเดือนสิ้นสุดวันที่ 30 กันยายน 2565</t>
  </si>
  <si>
    <t>ธนาคารแห่งประเทศไทยงวดที่ 31/91/65</t>
  </si>
  <si>
    <t>ธนาคารแห่งประเทศไทยงวดที่ 33/91/65</t>
  </si>
  <si>
    <t>ธนาคารแห่งประเทศไทยงวดที่ 34/91/65</t>
  </si>
  <si>
    <t>17 พฤศจิกายน 2565</t>
  </si>
  <si>
    <t>24 พฤศจิกายน 2565</t>
  </si>
  <si>
    <t>ธนาคารแห่งประเทศไทยงวดที่ 10/364/64</t>
  </si>
  <si>
    <t>ธนาคารแห่งประเทศไทยงวดที่ 9/FRB364/65</t>
  </si>
  <si>
    <t>15 ธันวาคม 2565</t>
  </si>
  <si>
    <t>18 กันยายน 2566</t>
  </si>
  <si>
    <t>กระทรวงการคลัง งวดที่ 23/182/65</t>
  </si>
  <si>
    <t>15 กุมภาพันธ์ 2566</t>
  </si>
  <si>
    <t>รายได้อื่น</t>
  </si>
  <si>
    <t>ธนาคารแห่งประเทศไทยงวดที่ 37/91/65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</si>
  <si>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</si>
  <si>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</si>
  <si>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รายได้จากการลงทุน</t>
  </si>
  <si>
    <t xml:space="preserve">   (ราคาทุน: 16,831 ล้านบาท (31 ธันวาคม 2564: 17,641 ล้านบาท))</t>
  </si>
  <si>
    <t>24 สิงหาคม 2566</t>
  </si>
  <si>
    <t>ธนาคารอาคารสงเคราะห์</t>
  </si>
  <si>
    <t>เงินฝากธนาคาร ประเภทบัญชีฝากประจำ 12 เดือน*</t>
  </si>
  <si>
    <t>* เงินลงทุนในเงินฝากธนาคาร ประเภทบัญชีฝากประจำใช้มูลค่าเงินต้นบวกดอกเบี้ยค้างรับจนถึงวันวัดค่าเงินลงทุนในการกำหนดมูลค่ายุติธรรม ซึ่งได้แยกแสดงดอกเบี้ยค้างรับไว้ใน "สินทรัพย์อื่น” ในงบแสดงฐานะการเงิน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</si>
</sst>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71" formatCode="_-* #,##0.00_-;\-* #,##0.00_-;_-* &quot;-&quot;??_-;_-@_-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1" formatCode="[$-1010409]d\ mmm\ yy;@"/>
    <numFmt numFmtId="183" formatCode="_(* #,##0.000_);_(* \(#,##0.000\);_(* &quot;-&quot;??_);_(@_)"/>
    <numFmt numFmtId="188" formatCode="_(* #,##0.00_);_(* \(#,##0.00\);_(* &quot;-&quot;_);_(@_)"/>
    <numFmt numFmtId="207" formatCode="[$-F800]dddd\,\ mmmm\ dd\,\ yyyy"/>
    <numFmt numFmtId="208" formatCode="_-* #,##0_-;\-* #,##0_-;_-* &quot;-&quot;??_-;_-@_-"/>
    <numFmt numFmtId="216" formatCode="#,##0.000000_);\(#,##0.000000\)"/>
    <numFmt numFmtId="217" formatCode="_(* #,##0.00_);_(* \(#,##0.00\);_(* \-??_);_(@_)"/>
    <numFmt numFmtId="218" formatCode="[$-107041E]d\ mmm\ yy;@"/>
  </numFmts>
  <fonts count="28">
    <font>
      <sz val="10"/>
      <name val="Arial"/>
    </font>
    <font>
      <sz val="11"/>
      <color indexed="8"/>
      <name val="Calibri"/>
      <family val="2"/>
      <charset val="22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2"/>
      <name val="Tms Rmn"/>
    </font>
    <font>
      <sz val="10"/>
      <name val="Arial"/>
      <family val="2"/>
      <charset val="222"/>
    </font>
    <font>
      <sz val="12"/>
      <name val="Arial"/>
      <family val="2"/>
    </font>
    <font>
      <sz val="14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6"/>
      <color rgb="FF00B0F0"/>
      <name val="Angsana New"/>
      <family val="1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color rgb="FF92D050"/>
      <name val="Angsana New"/>
      <family val="1"/>
    </font>
    <font>
      <i/>
      <sz val="16"/>
      <color rgb="FFFF0000"/>
      <name val="Angsana New"/>
      <family val="1"/>
    </font>
    <font>
      <sz val="10"/>
      <color theme="1"/>
      <name val="EYInterstate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17" fontId="13" fillId="0" borderId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181" fontId="17" fillId="0" borderId="0"/>
    <xf numFmtId="0" fontId="20" fillId="0" borderId="0"/>
    <xf numFmtId="181" fontId="1" fillId="0" borderId="0"/>
    <xf numFmtId="181" fontId="17" fillId="0" borderId="0"/>
    <xf numFmtId="0" fontId="20" fillId="0" borderId="0"/>
    <xf numFmtId="181" fontId="17" fillId="0" borderId="0"/>
    <xf numFmtId="181" fontId="17" fillId="0" borderId="0"/>
    <xf numFmtId="0" fontId="4" fillId="0" borderId="0"/>
    <xf numFmtId="0" fontId="2" fillId="0" borderId="0"/>
    <xf numFmtId="218" fontId="16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7" fillId="0" borderId="0"/>
    <xf numFmtId="0" fontId="10" fillId="0" borderId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6">
    <xf numFmtId="0" fontId="0" fillId="0" borderId="0" xfId="0"/>
    <xf numFmtId="41" fontId="6" fillId="0" borderId="0" xfId="1" applyNumberFormat="1" applyFont="1" applyFill="1" applyAlignment="1">
      <alignment vertical="center"/>
    </xf>
    <xf numFmtId="37" fontId="8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37" fontId="6" fillId="0" borderId="0" xfId="0" applyNumberFormat="1" applyFont="1" applyFill="1" applyBorder="1" applyAlignment="1">
      <alignment horizontal="right" vertical="top"/>
    </xf>
    <xf numFmtId="173" fontId="6" fillId="0" borderId="0" xfId="0" applyNumberFormat="1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37" fontId="6" fillId="0" borderId="0" xfId="0" applyNumberFormat="1" applyFont="1" applyFill="1" applyBorder="1" applyAlignment="1">
      <alignment horizontal="centerContinuous" vertical="top"/>
    </xf>
    <xf numFmtId="37" fontId="6" fillId="0" borderId="0" xfId="0" applyNumberFormat="1" applyFont="1" applyFill="1" applyAlignment="1">
      <alignment horizontal="centerContinuous" vertical="top"/>
    </xf>
    <xf numFmtId="37" fontId="8" fillId="0" borderId="0" xfId="0" quotePrefix="1" applyNumberFormat="1" applyFont="1" applyFill="1" applyBorder="1" applyAlignment="1">
      <alignment horizontal="center" vertical="top"/>
    </xf>
    <xf numFmtId="37" fontId="6" fillId="0" borderId="0" xfId="0" applyNumberFormat="1" applyFont="1" applyFill="1" applyAlignment="1">
      <alignment vertical="top"/>
    </xf>
    <xf numFmtId="37" fontId="6" fillId="0" borderId="0" xfId="0" applyNumberFormat="1" applyFont="1" applyFill="1" applyBorder="1" applyAlignment="1">
      <alignment vertical="top"/>
    </xf>
    <xf numFmtId="37" fontId="21" fillId="0" borderId="0" xfId="0" applyNumberFormat="1" applyFont="1" applyFill="1" applyAlignment="1">
      <alignment vertical="top"/>
    </xf>
    <xf numFmtId="37" fontId="6" fillId="0" borderId="0" xfId="0" applyNumberFormat="1" applyFont="1" applyFill="1" applyAlignment="1">
      <alignment horizontal="right" vertical="top"/>
    </xf>
    <xf numFmtId="173" fontId="6" fillId="0" borderId="0" xfId="0" applyNumberFormat="1" applyFont="1" applyFill="1" applyAlignment="1">
      <alignment vertical="top"/>
    </xf>
    <xf numFmtId="174" fontId="6" fillId="0" borderId="0" xfId="1" applyNumberFormat="1" applyFont="1" applyFill="1" applyAlignment="1">
      <alignment vertical="top"/>
    </xf>
    <xf numFmtId="37" fontId="6" fillId="0" borderId="0" xfId="0" applyNumberFormat="1" applyFont="1" applyFill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37" fontId="6" fillId="0" borderId="1" xfId="0" applyNumberFormat="1" applyFont="1" applyFill="1" applyBorder="1" applyAlignment="1">
      <alignment vertical="top"/>
    </xf>
    <xf numFmtId="37" fontId="11" fillId="0" borderId="0" xfId="0" quotePrefix="1" applyNumberFormat="1" applyFont="1" applyFill="1" applyBorder="1" applyAlignment="1">
      <alignment horizontal="center" vertical="top"/>
    </xf>
    <xf numFmtId="43" fontId="6" fillId="0" borderId="0" xfId="1" applyFont="1" applyFill="1" applyAlignment="1">
      <alignment vertical="center"/>
    </xf>
    <xf numFmtId="207" fontId="6" fillId="0" borderId="0" xfId="31" applyNumberFormat="1" applyFont="1" applyAlignment="1">
      <alignment horizontal="center" vertical="center"/>
    </xf>
    <xf numFmtId="0" fontId="6" fillId="0" borderId="0" xfId="31" applyFont="1" applyAlignment="1">
      <alignment vertical="center"/>
    </xf>
    <xf numFmtId="43" fontId="5" fillId="0" borderId="0" xfId="1" applyFont="1" applyFill="1" applyBorder="1" applyAlignment="1">
      <alignment vertical="center"/>
    </xf>
    <xf numFmtId="37" fontId="6" fillId="0" borderId="0" xfId="0" applyNumberFormat="1" applyFont="1" applyAlignment="1">
      <alignment vertical="top"/>
    </xf>
    <xf numFmtId="177" fontId="7" fillId="0" borderId="0" xfId="0" applyNumberFormat="1" applyFont="1" applyAlignment="1">
      <alignment horizontal="center" vertical="top"/>
    </xf>
    <xf numFmtId="37" fontId="21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37" fontId="8" fillId="0" borderId="0" xfId="0" applyNumberFormat="1" applyFont="1" applyAlignment="1">
      <alignment vertical="top"/>
    </xf>
    <xf numFmtId="37" fontId="7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vertical="top"/>
    </xf>
    <xf numFmtId="37" fontId="5" fillId="0" borderId="0" xfId="0" quotePrefix="1" applyNumberFormat="1" applyFont="1" applyAlignment="1">
      <alignment horizontal="left" vertical="top"/>
    </xf>
    <xf numFmtId="37" fontId="5" fillId="0" borderId="0" xfId="0" applyNumberFormat="1" applyFont="1" applyAlignment="1">
      <alignment horizontal="left" vertical="top"/>
    </xf>
    <xf numFmtId="37" fontId="6" fillId="0" borderId="0" xfId="0" applyNumberFormat="1" applyFont="1" applyAlignment="1">
      <alignment horizontal="right" vertical="top"/>
    </xf>
    <xf numFmtId="172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41" fontId="6" fillId="0" borderId="2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horizontal="right" vertical="center"/>
    </xf>
    <xf numFmtId="41" fontId="6" fillId="0" borderId="3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208" fontId="6" fillId="0" borderId="2" xfId="0" applyNumberFormat="1" applyFont="1" applyBorder="1" applyAlignment="1">
      <alignment vertical="center"/>
    </xf>
    <xf numFmtId="41" fontId="6" fillId="0" borderId="0" xfId="1" applyNumberFormat="1" applyFont="1" applyFill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37" fontId="6" fillId="0" borderId="0" xfId="31" applyNumberFormat="1" applyFont="1" applyAlignment="1">
      <alignment horizontal="center" vertical="center"/>
    </xf>
    <xf numFmtId="37" fontId="6" fillId="0" borderId="0" xfId="31" applyNumberFormat="1" applyFont="1" applyAlignment="1">
      <alignment vertical="center"/>
    </xf>
    <xf numFmtId="0" fontId="6" fillId="0" borderId="0" xfId="31" applyFont="1" applyAlignment="1">
      <alignment horizontal="center" vertical="center"/>
    </xf>
    <xf numFmtId="0" fontId="6" fillId="0" borderId="2" xfId="31" applyFont="1" applyBorder="1" applyAlignment="1">
      <alignment horizontal="center" vertical="center"/>
    </xf>
    <xf numFmtId="0" fontId="6" fillId="0" borderId="0" xfId="31" applyFont="1" applyAlignment="1">
      <alignment horizontal="centerContinuous" vertical="center"/>
    </xf>
    <xf numFmtId="37" fontId="6" fillId="0" borderId="2" xfId="31" applyNumberFormat="1" applyFont="1" applyBorder="1" applyAlignment="1">
      <alignment horizontal="center" vertical="center"/>
    </xf>
    <xf numFmtId="0" fontId="8" fillId="0" borderId="0" xfId="31" applyFont="1" applyAlignment="1">
      <alignment horizontal="centerContinuous" vertical="center"/>
    </xf>
    <xf numFmtId="0" fontId="8" fillId="0" borderId="0" xfId="31" applyFont="1" applyAlignment="1">
      <alignment vertical="center"/>
    </xf>
    <xf numFmtId="0" fontId="5" fillId="0" borderId="0" xfId="31" applyFont="1" applyAlignment="1">
      <alignment vertical="center"/>
    </xf>
    <xf numFmtId="0" fontId="22" fillId="0" borderId="0" xfId="31" applyFont="1" applyAlignment="1">
      <alignment vertical="center"/>
    </xf>
    <xf numFmtId="41" fontId="6" fillId="0" borderId="2" xfId="31" applyNumberFormat="1" applyFont="1" applyBorder="1" applyAlignment="1">
      <alignment horizontal="center" vertical="center"/>
    </xf>
    <xf numFmtId="41" fontId="6" fillId="0" borderId="0" xfId="31" applyNumberFormat="1" applyFont="1" applyAlignment="1">
      <alignment horizontal="centerContinuous" vertical="center"/>
    </xf>
    <xf numFmtId="37" fontId="6" fillId="0" borderId="0" xfId="31" applyNumberFormat="1" applyFont="1" applyAlignment="1">
      <alignment horizontal="centerContinuous" vertical="center"/>
    </xf>
    <xf numFmtId="0" fontId="8" fillId="0" borderId="0" xfId="31" applyFont="1" applyAlignment="1">
      <alignment horizontal="center" vertical="center"/>
    </xf>
    <xf numFmtId="41" fontId="22" fillId="0" borderId="0" xfId="31" applyNumberFormat="1" applyFont="1" applyAlignment="1">
      <alignment horizontal="center" vertical="center"/>
    </xf>
    <xf numFmtId="188" fontId="22" fillId="0" borderId="0" xfId="31" applyNumberFormat="1" applyFont="1" applyAlignment="1">
      <alignment horizontal="center" vertical="center"/>
    </xf>
    <xf numFmtId="37" fontId="6" fillId="0" borderId="0" xfId="43" applyNumberFormat="1" applyFont="1" applyAlignment="1">
      <alignment vertical="center"/>
    </xf>
    <xf numFmtId="41" fontId="6" fillId="0" borderId="4" xfId="31" applyNumberFormat="1" applyFont="1" applyBorder="1" applyAlignment="1">
      <alignment vertical="center"/>
    </xf>
    <xf numFmtId="41" fontId="6" fillId="0" borderId="0" xfId="31" applyNumberFormat="1" applyFont="1" applyAlignment="1">
      <alignment vertical="center"/>
    </xf>
    <xf numFmtId="41" fontId="6" fillId="0" borderId="5" xfId="31" applyNumberFormat="1" applyFont="1" applyBorder="1" applyAlignment="1">
      <alignment vertical="center"/>
    </xf>
    <xf numFmtId="188" fontId="6" fillId="0" borderId="5" xfId="31" applyNumberFormat="1" applyFont="1" applyBorder="1" applyAlignment="1">
      <alignment vertical="center"/>
    </xf>
    <xf numFmtId="37" fontId="5" fillId="0" borderId="0" xfId="31" applyNumberFormat="1" applyFont="1" applyAlignment="1">
      <alignment vertical="center"/>
    </xf>
    <xf numFmtId="173" fontId="6" fillId="0" borderId="0" xfId="1" applyNumberFormat="1" applyFont="1" applyFill="1" applyAlignment="1">
      <alignment horizontal="right" vertical="center"/>
    </xf>
    <xf numFmtId="0" fontId="5" fillId="0" borderId="0" xfId="31" applyFont="1" applyAlignment="1">
      <alignment horizontal="left" vertical="center"/>
    </xf>
    <xf numFmtId="0" fontId="6" fillId="0" borderId="0" xfId="49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183" fontId="5" fillId="0" borderId="0" xfId="31" applyNumberFormat="1" applyFont="1" applyAlignment="1">
      <alignment horizontal="left" vertical="center"/>
    </xf>
    <xf numFmtId="183" fontId="6" fillId="0" borderId="0" xfId="1" applyNumberFormat="1" applyFont="1" applyFill="1" applyAlignment="1">
      <alignment horizontal="center" vertical="center"/>
    </xf>
    <xf numFmtId="183" fontId="6" fillId="0" borderId="2" xfId="1" applyNumberFormat="1" applyFont="1" applyFill="1" applyBorder="1" applyAlignment="1">
      <alignment horizontal="center" vertical="center"/>
    </xf>
    <xf numFmtId="183" fontId="6" fillId="0" borderId="0" xfId="31" applyNumberFormat="1" applyFont="1" applyAlignment="1">
      <alignment horizontal="centerContinuous" vertical="center"/>
    </xf>
    <xf numFmtId="183" fontId="22" fillId="0" borderId="0" xfId="31" applyNumberFormat="1" applyFont="1" applyAlignment="1">
      <alignment horizontal="center" vertical="center"/>
    </xf>
    <xf numFmtId="183" fontId="5" fillId="0" borderId="0" xfId="1" applyNumberFormat="1" applyFont="1" applyFill="1" applyBorder="1" applyAlignment="1">
      <alignment vertical="center"/>
    </xf>
    <xf numFmtId="183" fontId="6" fillId="0" borderId="0" xfId="1" applyNumberFormat="1" applyFont="1" applyFill="1" applyAlignment="1">
      <alignment vertical="center"/>
    </xf>
    <xf numFmtId="183" fontId="6" fillId="0" borderId="0" xfId="31" applyNumberFormat="1" applyFont="1" applyAlignment="1">
      <alignment vertical="center"/>
    </xf>
    <xf numFmtId="43" fontId="6" fillId="0" borderId="0" xfId="31" applyNumberFormat="1" applyFont="1" applyAlignment="1">
      <alignment horizontal="centerContinuous" vertical="center"/>
    </xf>
    <xf numFmtId="43" fontId="6" fillId="0" borderId="0" xfId="1" applyFont="1" applyFill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6" fillId="0" borderId="0" xfId="43" applyFont="1" applyAlignment="1">
      <alignment vertical="center"/>
    </xf>
    <xf numFmtId="0" fontId="7" fillId="0" borderId="0" xfId="43" applyFont="1" applyAlignment="1">
      <alignment horizontal="center" vertical="center"/>
    </xf>
    <xf numFmtId="0" fontId="21" fillId="0" borderId="0" xfId="43" applyFont="1" applyAlignment="1">
      <alignment vertical="center"/>
    </xf>
    <xf numFmtId="173" fontId="6" fillId="0" borderId="0" xfId="43" applyNumberFormat="1" applyFont="1" applyAlignment="1">
      <alignment vertical="center"/>
    </xf>
    <xf numFmtId="37" fontId="6" fillId="0" borderId="0" xfId="43" applyNumberFormat="1" applyFont="1" applyAlignment="1">
      <alignment horizontal="right" vertical="center"/>
    </xf>
    <xf numFmtId="37" fontId="5" fillId="0" borderId="0" xfId="43" applyNumberFormat="1" applyFont="1" applyAlignment="1">
      <alignment horizontal="left" vertical="center"/>
    </xf>
    <xf numFmtId="37" fontId="6" fillId="0" borderId="0" xfId="43" applyNumberFormat="1" applyFont="1" applyAlignment="1">
      <alignment horizontal="center" vertical="center"/>
    </xf>
    <xf numFmtId="37" fontId="7" fillId="0" borderId="0" xfId="43" applyNumberFormat="1" applyFont="1" applyAlignment="1">
      <alignment horizontal="center" vertical="center"/>
    </xf>
    <xf numFmtId="37" fontId="11" fillId="0" borderId="0" xfId="43" applyNumberFormat="1" applyFont="1" applyAlignment="1">
      <alignment horizontal="center" vertical="center"/>
    </xf>
    <xf numFmtId="37" fontId="8" fillId="0" borderId="0" xfId="43" applyNumberFormat="1" applyFont="1" applyAlignment="1">
      <alignment vertical="center"/>
    </xf>
    <xf numFmtId="0" fontId="9" fillId="0" borderId="0" xfId="43" quotePrefix="1" applyFont="1" applyAlignment="1">
      <alignment horizontal="center" vertical="top"/>
    </xf>
    <xf numFmtId="0" fontId="6" fillId="0" borderId="0" xfId="43" applyFont="1" applyAlignment="1">
      <alignment horizontal="center" vertical="center"/>
    </xf>
    <xf numFmtId="37" fontId="5" fillId="0" borderId="0" xfId="43" applyNumberFormat="1" applyFont="1" applyAlignment="1">
      <alignment vertical="center"/>
    </xf>
    <xf numFmtId="37" fontId="22" fillId="0" borderId="0" xfId="43" applyNumberFormat="1" applyFont="1" applyAlignment="1">
      <alignment horizontal="left" vertical="center"/>
    </xf>
    <xf numFmtId="41" fontId="6" fillId="0" borderId="0" xfId="43" applyNumberFormat="1" applyFont="1" applyAlignment="1">
      <alignment vertical="center"/>
    </xf>
    <xf numFmtId="41" fontId="6" fillId="0" borderId="2" xfId="43" applyNumberFormat="1" applyFont="1" applyBorder="1" applyAlignment="1">
      <alignment vertical="center"/>
    </xf>
    <xf numFmtId="43" fontId="6" fillId="0" borderId="0" xfId="1" applyFont="1" applyAlignment="1">
      <alignment vertical="center"/>
    </xf>
    <xf numFmtId="41" fontId="6" fillId="0" borderId="4" xfId="1" applyNumberFormat="1" applyFont="1" applyBorder="1" applyAlignment="1">
      <alignment vertical="center"/>
    </xf>
    <xf numFmtId="41" fontId="6" fillId="0" borderId="0" xfId="43" applyNumberFormat="1" applyFont="1" applyAlignment="1">
      <alignment horizontal="right" vertical="center"/>
    </xf>
    <xf numFmtId="37" fontId="6" fillId="0" borderId="0" xfId="43" quotePrefix="1" applyNumberFormat="1" applyFont="1" applyAlignment="1">
      <alignment horizontal="left" vertical="center"/>
    </xf>
    <xf numFmtId="37" fontId="6" fillId="0" borderId="0" xfId="43" applyNumberFormat="1" applyFont="1" applyAlignment="1">
      <alignment horizontal="left" vertical="center"/>
    </xf>
    <xf numFmtId="41" fontId="6" fillId="0" borderId="0" xfId="1" applyNumberFormat="1" applyFont="1" applyAlignment="1">
      <alignment horizontal="center" vertical="center"/>
    </xf>
    <xf numFmtId="41" fontId="6" fillId="0" borderId="4" xfId="43" applyNumberFormat="1" applyFont="1" applyBorder="1" applyAlignment="1">
      <alignment vertical="center"/>
    </xf>
    <xf numFmtId="41" fontId="6" fillId="0" borderId="2" xfId="1" applyNumberFormat="1" applyFont="1" applyBorder="1" applyAlignment="1">
      <alignment horizontal="right" vertical="center"/>
    </xf>
    <xf numFmtId="41" fontId="6" fillId="0" borderId="2" xfId="43" applyNumberFormat="1" applyFont="1" applyBorder="1" applyAlignment="1">
      <alignment horizontal="right" vertical="center"/>
    </xf>
    <xf numFmtId="41" fontId="6" fillId="0" borderId="3" xfId="43" applyNumberFormat="1" applyFont="1" applyBorder="1" applyAlignment="1">
      <alignment vertical="center"/>
    </xf>
    <xf numFmtId="0" fontId="8" fillId="0" borderId="0" xfId="43" quotePrefix="1" applyFont="1" applyAlignment="1">
      <alignment horizontal="center" vertical="top"/>
    </xf>
    <xf numFmtId="0" fontId="8" fillId="0" borderId="0" xfId="43" applyFont="1" applyAlignment="1">
      <alignment horizontal="center" vertical="center"/>
    </xf>
    <xf numFmtId="41" fontId="6" fillId="0" borderId="0" xfId="1" applyNumberFormat="1" applyFont="1" applyAlignment="1">
      <alignment vertical="center"/>
    </xf>
    <xf numFmtId="41" fontId="6" fillId="0" borderId="0" xfId="43" applyNumberFormat="1" applyFont="1" applyAlignment="1">
      <alignment horizontal="right" vertical="top"/>
    </xf>
    <xf numFmtId="173" fontId="6" fillId="0" borderId="5" xfId="1" applyNumberFormat="1" applyFont="1" applyBorder="1" applyAlignment="1">
      <alignment vertical="center"/>
    </xf>
    <xf numFmtId="37" fontId="8" fillId="0" borderId="0" xfId="43" applyNumberFormat="1" applyFont="1" applyAlignment="1">
      <alignment horizontal="center" vertical="center"/>
    </xf>
    <xf numFmtId="37" fontId="22" fillId="0" borderId="0" xfId="43" applyNumberFormat="1" applyFont="1" applyAlignment="1">
      <alignment vertical="center"/>
    </xf>
    <xf numFmtId="37" fontId="23" fillId="0" borderId="0" xfId="43" applyNumberFormat="1" applyFont="1" applyAlignment="1">
      <alignment horizontal="center" vertical="center"/>
    </xf>
    <xf numFmtId="41" fontId="22" fillId="0" borderId="0" xfId="1" applyNumberFormat="1" applyFont="1" applyAlignment="1">
      <alignment vertical="center"/>
    </xf>
    <xf numFmtId="41" fontId="22" fillId="0" borderId="0" xfId="43" applyNumberFormat="1" applyFont="1" applyAlignment="1">
      <alignment vertical="center"/>
    </xf>
    <xf numFmtId="0" fontId="22" fillId="0" borderId="0" xfId="43" applyFont="1" applyAlignment="1">
      <alignment vertical="center"/>
    </xf>
    <xf numFmtId="41" fontId="6" fillId="0" borderId="2" xfId="1" applyNumberFormat="1" applyFont="1" applyBorder="1" applyAlignment="1">
      <alignment vertical="center"/>
    </xf>
    <xf numFmtId="41" fontId="6" fillId="0" borderId="2" xfId="1" applyNumberFormat="1" applyFont="1" applyBorder="1" applyAlignment="1">
      <alignment horizontal="center" vertical="center"/>
    </xf>
    <xf numFmtId="41" fontId="6" fillId="0" borderId="3" xfId="1" applyNumberFormat="1" applyFont="1" applyBorder="1" applyAlignment="1">
      <alignment vertical="center"/>
    </xf>
    <xf numFmtId="173" fontId="6" fillId="0" borderId="0" xfId="43" applyNumberFormat="1" applyFont="1" applyFill="1" applyAlignment="1">
      <alignment vertical="center"/>
    </xf>
    <xf numFmtId="0" fontId="21" fillId="0" borderId="0" xfId="43" applyFont="1" applyFill="1" applyAlignment="1">
      <alignment vertical="center"/>
    </xf>
    <xf numFmtId="0" fontId="6" fillId="0" borderId="0" xfId="43" applyFont="1" applyFill="1" applyAlignment="1">
      <alignment vertical="center"/>
    </xf>
    <xf numFmtId="43" fontId="22" fillId="0" borderId="2" xfId="31" applyNumberFormat="1" applyFont="1" applyBorder="1" applyAlignment="1">
      <alignment horizontal="center" vertical="center"/>
    </xf>
    <xf numFmtId="43" fontId="6" fillId="0" borderId="5" xfId="31" applyNumberFormat="1" applyFont="1" applyBorder="1" applyAlignment="1">
      <alignment vertical="center"/>
    </xf>
    <xf numFmtId="41" fontId="6" fillId="0" borderId="2" xfId="3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21" fillId="0" borderId="0" xfId="43" applyNumberFormat="1" applyFont="1" applyAlignment="1">
      <alignment vertical="center"/>
    </xf>
    <xf numFmtId="216" fontId="6" fillId="0" borderId="0" xfId="0" applyNumberFormat="1" applyFont="1" applyAlignment="1">
      <alignment vertical="top"/>
    </xf>
    <xf numFmtId="0" fontId="21" fillId="0" borderId="0" xfId="43" applyFont="1" applyAlignment="1">
      <alignment vertical="center"/>
    </xf>
    <xf numFmtId="0" fontId="6" fillId="0" borderId="0" xfId="31" applyFont="1" applyFill="1" applyAlignment="1">
      <alignment horizontal="centerContinuous" vertical="center"/>
    </xf>
    <xf numFmtId="0" fontId="6" fillId="0" borderId="0" xfId="31" applyFont="1" applyFill="1" applyAlignment="1">
      <alignment vertical="center"/>
    </xf>
    <xf numFmtId="0" fontId="24" fillId="0" borderId="0" xfId="31" applyFont="1" applyFill="1" applyAlignment="1">
      <alignment vertical="center"/>
    </xf>
    <xf numFmtId="37" fontId="6" fillId="0" borderId="0" xfId="43" applyNumberFormat="1" applyFont="1" applyFill="1" applyAlignment="1">
      <alignment vertical="center"/>
    </xf>
    <xf numFmtId="207" fontId="6" fillId="0" borderId="0" xfId="31" applyNumberFormat="1" applyFont="1" applyFill="1" applyAlignment="1">
      <alignment horizontal="center" vertical="center"/>
    </xf>
    <xf numFmtId="0" fontId="6" fillId="0" borderId="0" xfId="31" applyFont="1" applyFill="1" applyAlignment="1">
      <alignment horizontal="center" vertical="center"/>
    </xf>
    <xf numFmtId="183" fontId="6" fillId="0" borderId="0" xfId="31" applyNumberFormat="1" applyFont="1" applyFill="1" applyAlignment="1">
      <alignment vertical="center"/>
    </xf>
    <xf numFmtId="41" fontId="6" fillId="0" borderId="0" xfId="31" applyNumberFormat="1" applyFont="1" applyFill="1" applyAlignment="1">
      <alignment horizontal="center" vertical="center"/>
    </xf>
    <xf numFmtId="183" fontId="6" fillId="0" borderId="0" xfId="31" applyNumberFormat="1" applyFont="1" applyFill="1" applyAlignment="1">
      <alignment horizontal="center" vertical="center"/>
    </xf>
    <xf numFmtId="37" fontId="6" fillId="0" borderId="0" xfId="31" applyNumberFormat="1" applyFont="1" applyFill="1" applyAlignment="1">
      <alignment vertical="center"/>
    </xf>
    <xf numFmtId="0" fontId="24" fillId="0" borderId="0" xfId="43" applyFont="1" applyFill="1" applyAlignment="1">
      <alignment vertical="center"/>
    </xf>
    <xf numFmtId="37" fontId="24" fillId="0" borderId="0" xfId="0" applyNumberFormat="1" applyFont="1" applyFill="1" applyAlignment="1">
      <alignment vertical="top"/>
    </xf>
    <xf numFmtId="37" fontId="7" fillId="0" borderId="0" xfId="0" applyNumberFormat="1" applyFont="1" applyFill="1" applyAlignment="1">
      <alignment horizontal="center" vertical="top"/>
    </xf>
    <xf numFmtId="41" fontId="6" fillId="0" borderId="2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horizontal="center" vertical="center"/>
    </xf>
    <xf numFmtId="0" fontId="25" fillId="0" borderId="0" xfId="31" applyFont="1" applyAlignment="1">
      <alignment vertical="center"/>
    </xf>
    <xf numFmtId="0" fontId="25" fillId="0" borderId="0" xfId="31" applyFont="1" applyAlignment="1">
      <alignment horizontal="center" vertical="center"/>
    </xf>
    <xf numFmtId="41" fontId="25" fillId="0" borderId="0" xfId="31" applyNumberFormat="1" applyFont="1" applyAlignment="1">
      <alignment horizontal="center" vertical="center"/>
    </xf>
    <xf numFmtId="0" fontId="25" fillId="0" borderId="0" xfId="31" applyFont="1" applyAlignment="1">
      <alignment horizontal="centerContinuous" vertical="center"/>
    </xf>
    <xf numFmtId="41" fontId="6" fillId="0" borderId="0" xfId="31" applyNumberFormat="1" applyFont="1" applyAlignment="1">
      <alignment horizontal="center" vertical="center"/>
    </xf>
    <xf numFmtId="173" fontId="6" fillId="0" borderId="0" xfId="1" applyNumberFormat="1" applyFont="1" applyAlignment="1">
      <alignment vertical="center"/>
    </xf>
    <xf numFmtId="43" fontId="22" fillId="0" borderId="0" xfId="31" applyNumberFormat="1" applyFont="1" applyBorder="1" applyAlignment="1">
      <alignment horizontal="center" vertical="center"/>
    </xf>
    <xf numFmtId="41" fontId="6" fillId="0" borderId="0" xfId="29" applyNumberFormat="1" applyFont="1" applyAlignment="1">
      <alignment vertical="center"/>
    </xf>
    <xf numFmtId="41" fontId="6" fillId="0" borderId="2" xfId="29" applyNumberFormat="1" applyFont="1" applyFill="1" applyBorder="1" applyAlignment="1">
      <alignment vertical="center"/>
    </xf>
    <xf numFmtId="41" fontId="6" fillId="0" borderId="2" xfId="29" applyNumberFormat="1" applyFont="1" applyBorder="1" applyAlignment="1">
      <alignment vertical="center"/>
    </xf>
    <xf numFmtId="41" fontId="6" fillId="0" borderId="2" xfId="29" applyNumberFormat="1" applyFont="1" applyBorder="1" applyAlignment="1">
      <alignment horizontal="right" vertical="center"/>
    </xf>
    <xf numFmtId="37" fontId="6" fillId="0" borderId="0" xfId="29" applyNumberFormat="1" applyFont="1" applyAlignment="1">
      <alignment horizontal="right" vertical="center"/>
    </xf>
    <xf numFmtId="0" fontId="21" fillId="0" borderId="0" xfId="43" applyFont="1" applyAlignment="1">
      <alignment vertical="center"/>
    </xf>
    <xf numFmtId="41" fontId="21" fillId="0" borderId="0" xfId="43" applyNumberFormat="1" applyFont="1" applyAlignment="1">
      <alignment vertical="center"/>
    </xf>
    <xf numFmtId="0" fontId="21" fillId="0" borderId="0" xfId="43" applyFont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37" fontId="26" fillId="0" borderId="0" xfId="43" quotePrefix="1" applyNumberFormat="1" applyFont="1" applyAlignment="1">
      <alignment vertical="center"/>
    </xf>
    <xf numFmtId="41" fontId="22" fillId="0" borderId="0" xfId="31" applyNumberFormat="1" applyFont="1" applyAlignment="1">
      <alignment horizontal="center" vertical="center"/>
    </xf>
    <xf numFmtId="2" fontId="27" fillId="0" borderId="0" xfId="31" applyNumberFormat="1" applyFont="1" applyAlignment="1">
      <alignment vertical="top"/>
    </xf>
    <xf numFmtId="0" fontId="27" fillId="0" borderId="0" xfId="31" applyFont="1" applyAlignment="1">
      <alignment vertical="top"/>
    </xf>
    <xf numFmtId="2" fontId="27" fillId="0" borderId="0" xfId="0" applyNumberFormat="1" applyFont="1"/>
    <xf numFmtId="0" fontId="27" fillId="0" borderId="0" xfId="31" applyFont="1"/>
    <xf numFmtId="37" fontId="22" fillId="0" borderId="0" xfId="43" applyNumberFormat="1" applyFont="1" applyFill="1" applyAlignment="1">
      <alignment horizontal="left" vertical="center"/>
    </xf>
    <xf numFmtId="37" fontId="7" fillId="0" borderId="0" xfId="43" applyNumberFormat="1" applyFont="1" applyFill="1" applyAlignment="1">
      <alignment horizontal="center" vertical="center"/>
    </xf>
    <xf numFmtId="41" fontId="6" fillId="0" borderId="0" xfId="43" applyNumberFormat="1" applyFont="1" applyFill="1" applyAlignment="1">
      <alignment vertical="center"/>
    </xf>
    <xf numFmtId="41" fontId="6" fillId="0" borderId="2" xfId="43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0" xfId="31" applyNumberFormat="1" applyFont="1" applyFill="1" applyBorder="1" applyAlignment="1">
      <alignment horizontal="center" vertical="center"/>
    </xf>
    <xf numFmtId="0" fontId="6" fillId="0" borderId="0" xfId="31" applyFont="1" applyBorder="1" applyAlignment="1">
      <alignment horizontal="centerContinuous" vertical="center"/>
    </xf>
    <xf numFmtId="41" fontId="22" fillId="0" borderId="0" xfId="31" applyNumberFormat="1" applyFont="1" applyBorder="1" applyAlignment="1">
      <alignment horizontal="center" vertical="center"/>
    </xf>
    <xf numFmtId="43" fontId="6" fillId="0" borderId="4" xfId="1" applyFont="1" applyBorder="1" applyAlignment="1">
      <alignment vertical="center"/>
    </xf>
    <xf numFmtId="0" fontId="14" fillId="0" borderId="0" xfId="0" applyFont="1"/>
    <xf numFmtId="0" fontId="15" fillId="0" borderId="0" xfId="31" applyFont="1" applyAlignment="1">
      <alignment vertical="center"/>
    </xf>
    <xf numFmtId="0" fontId="15" fillId="0" borderId="0" xfId="31" applyFont="1" applyFill="1" applyAlignment="1">
      <alignment vertical="center"/>
    </xf>
    <xf numFmtId="37" fontId="5" fillId="0" borderId="0" xfId="31" applyNumberFormat="1" applyFont="1" applyFill="1" applyAlignment="1">
      <alignment vertical="center"/>
    </xf>
    <xf numFmtId="41" fontId="22" fillId="0" borderId="0" xfId="31" applyNumberFormat="1" applyFont="1" applyFill="1" applyAlignment="1">
      <alignment horizontal="center" vertical="center"/>
    </xf>
    <xf numFmtId="173" fontId="22" fillId="0" borderId="0" xfId="1" applyNumberFormat="1" applyFont="1" applyFill="1" applyAlignment="1">
      <alignment vertical="top"/>
    </xf>
    <xf numFmtId="0" fontId="6" fillId="0" borderId="6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37" fontId="6" fillId="0" borderId="7" xfId="0" applyNumberFormat="1" applyFont="1" applyBorder="1" applyAlignment="1">
      <alignment horizontal="center" vertical="center"/>
    </xf>
    <xf numFmtId="0" fontId="6" fillId="0" borderId="2" xfId="31" applyFont="1" applyBorder="1" applyAlignment="1">
      <alignment horizontal="center" vertical="center"/>
    </xf>
    <xf numFmtId="0" fontId="5" fillId="0" borderId="0" xfId="31" applyFont="1" applyAlignment="1">
      <alignment horizontal="left" vertical="center"/>
    </xf>
    <xf numFmtId="0" fontId="6" fillId="0" borderId="2" xfId="49" applyFont="1" applyBorder="1" applyAlignment="1">
      <alignment horizontal="center" vertical="center"/>
    </xf>
    <xf numFmtId="37" fontId="5" fillId="0" borderId="0" xfId="43" applyNumberFormat="1" applyFont="1" applyAlignment="1">
      <alignment horizontal="left" vertical="center"/>
    </xf>
    <xf numFmtId="37" fontId="5" fillId="0" borderId="0" xfId="43" applyNumberFormat="1" applyFont="1" applyFill="1" applyAlignment="1">
      <alignment horizontal="left" vertical="center"/>
    </xf>
  </cellXfs>
  <cellStyles count="58">
    <cellStyle name="Comma 13" xfId="2" xr:uid="{665D647B-4AC7-445F-9E34-E597E0F463AC}"/>
    <cellStyle name="Comma 131 2" xfId="3" xr:uid="{13F67DE8-F0E2-4CCB-8E7D-E7F8C1F9FE42}"/>
    <cellStyle name="Comma 131 2 2" xfId="4" xr:uid="{C5CEB9A6-148F-4BB9-ABDC-C6EBADC3EF6D}"/>
    <cellStyle name="Comma 2" xfId="5" xr:uid="{8EF83FD2-4B77-404F-9F95-C6419F77B1C6}"/>
    <cellStyle name="Comma 2 2" xfId="6" xr:uid="{FE9F9D99-F0CE-4169-A9D3-EA523484C633}"/>
    <cellStyle name="Comma 2 2 2" xfId="7" xr:uid="{F2BF9B40-E86E-4AB1-9C2E-61F9D8E4BA0F}"/>
    <cellStyle name="Comma 2 2 3" xfId="8" xr:uid="{49881E59-7F38-4EB8-AD1B-6DBD8F1B1FE8}"/>
    <cellStyle name="Comma 2 3" xfId="9" xr:uid="{6A83AF9B-066A-48DD-9DD1-05E8F9371BBF}"/>
    <cellStyle name="Comma 2 4" xfId="10" xr:uid="{2F9225A8-63A9-4CDE-AB83-AC7017FAB347}"/>
    <cellStyle name="Comma 2 5" xfId="11" xr:uid="{92F8BFD0-7615-419D-82B0-AB3C60FCE395}"/>
    <cellStyle name="Comma 2 6" xfId="12" xr:uid="{1DA04B57-39AA-4C0C-94D8-02265CAE40BE}"/>
    <cellStyle name="Comma 2 7" xfId="13" xr:uid="{E7357499-6A8C-44BA-BF9A-3DA7E2ADB20C}"/>
    <cellStyle name="Comma 2 8" xfId="14" xr:uid="{B89A2215-A1B4-4223-800A-EB3EB539291A}"/>
    <cellStyle name="Comma 3" xfId="15" xr:uid="{8BB02DF7-A189-4B5C-B50B-414A9F2FD9EC}"/>
    <cellStyle name="Comma 3 2" xfId="16" xr:uid="{FF794F90-A91A-475E-BF50-C4E6CDFC63FA}"/>
    <cellStyle name="Comma 3 3" xfId="17" xr:uid="{0C0AB3EB-9F69-490A-A820-2A7FF9819C45}"/>
    <cellStyle name="Comma 3 4" xfId="18" xr:uid="{585D0BAF-BA7A-460C-9BBE-2513397F86CD}"/>
    <cellStyle name="Comma 3 5" xfId="19" xr:uid="{A03153A7-6FD4-43BD-B3C0-E69DFD71D59E}"/>
    <cellStyle name="Comma 4" xfId="20" xr:uid="{2665433F-D2A5-40C2-BB41-E4295D94070B}"/>
    <cellStyle name="Comma 4 2" xfId="21" xr:uid="{6A501422-24F5-46BC-971B-2F13D777185A}"/>
    <cellStyle name="Comma 4 3" xfId="22" xr:uid="{D3836002-84C5-43C7-A2A6-70C96BA9FA86}"/>
    <cellStyle name="Comma 5" xfId="23" xr:uid="{3E51B813-B5A4-46C0-B2A6-656576A67CEE}"/>
    <cellStyle name="Comma 6" xfId="24" xr:uid="{DFA144D5-93F0-41B1-82EC-5C4CF39F544A}"/>
    <cellStyle name="Comma 6 2" xfId="25" xr:uid="{D7311303-2676-436C-9A48-2897CAF713AC}"/>
    <cellStyle name="Comma 6 3" xfId="26" xr:uid="{27BAE060-22D1-420B-A667-7BF3D386CCF5}"/>
    <cellStyle name="E&amp;Y House" xfId="27" xr:uid="{00FA04A7-80B4-4B0E-B665-21601009C4EF}"/>
    <cellStyle name="Hyperlink 5" xfId="28" xr:uid="{CA445255-A59E-4AD6-904B-4E2A077487EC}"/>
    <cellStyle name="Normal 12 10" xfId="29" xr:uid="{91F6833C-A15C-42DA-9264-0CD2A80F33EB}"/>
    <cellStyle name="Normal 177" xfId="30" xr:uid="{A47CACC7-8B26-4F7B-B5B1-C68178DAC81F}"/>
    <cellStyle name="Normal 2" xfId="31" xr:uid="{1723DA6B-A95E-4ACF-B4BC-86FD0EB17DFC}"/>
    <cellStyle name="Normal 2 11" xfId="32" xr:uid="{EBB62656-93B5-429A-AB0D-5C28B762C408}"/>
    <cellStyle name="Normal 2 2" xfId="33" xr:uid="{E1633372-2D9E-4B90-8CFA-FAA4C231F9F0}"/>
    <cellStyle name="Normal 2 2 2" xfId="34" xr:uid="{823EB9B5-8926-4DEF-B70A-332ED597764A}"/>
    <cellStyle name="Normal 2 2 3" xfId="35" xr:uid="{CE9C2708-F9F3-424A-86CE-925A22A3A19E}"/>
    <cellStyle name="Normal 2 3" xfId="36" xr:uid="{FCC0BCE9-3309-4B6D-8384-B397BA8F3564}"/>
    <cellStyle name="Normal 3" xfId="37" xr:uid="{03C8DD00-8FCF-48AF-AB4C-5DE2F3D0C0AD}"/>
    <cellStyle name="Normal 3 2" xfId="38" xr:uid="{E0673D8D-1F6B-4895-B091-5C382A13483B}"/>
    <cellStyle name="Normal 3 2 2" xfId="39" xr:uid="{9E169A53-3E06-4C94-ADB0-632B263B28DC}"/>
    <cellStyle name="Normal 3 2 3" xfId="40" xr:uid="{526095DB-10B8-466E-8D55-1E65304E0760}"/>
    <cellStyle name="Normal 3 3" xfId="41" xr:uid="{A406EAF8-4BC9-42E1-9FD3-65188477778B}"/>
    <cellStyle name="Normal 3 4" xfId="42" xr:uid="{0CBF1F05-BAD5-4AF2-BE30-095C21434AD9}"/>
    <cellStyle name="Normal 4" xfId="43" xr:uid="{1E71BEF1-0A82-4CC4-BAAF-36FCDA2E6114}"/>
    <cellStyle name="Normal 4 2" xfId="44" xr:uid="{5B00BBC6-902A-494F-97BF-9F54817FB7C0}"/>
    <cellStyle name="Normal 4 2 2" xfId="45" xr:uid="{6AFD3EFA-D225-4318-B31F-858B3FCBE47B}"/>
    <cellStyle name="Normal 4 2 3" xfId="46" xr:uid="{A86F2008-9C4C-436C-910E-F8E5C285E6ED}"/>
    <cellStyle name="Normal 46" xfId="47" xr:uid="{E5E517ED-005B-466B-9CC9-658F66E1A6ED}"/>
    <cellStyle name="Normal 5" xfId="48" xr:uid="{9EDC236F-2254-49C0-AFB7-8F899D800133}"/>
    <cellStyle name="Normal_MJLFT2" xfId="49" xr:uid="{8415C0D0-86C0-40B4-8638-A17D74DC51BB}"/>
    <cellStyle name="Percent 13 2" xfId="50" xr:uid="{8F6E9A64-0C3F-4A59-8B68-C2A7F607A256}"/>
    <cellStyle name="Percent 2" xfId="51" xr:uid="{3ECCF62F-2358-4D78-B1FF-708DD3E74788}"/>
    <cellStyle name="Percent 2 2" xfId="52" xr:uid="{68E02867-08C5-4994-8AC0-4106E6644C51}"/>
    <cellStyle name="Percent 2 3" xfId="53" xr:uid="{8BF7C132-1165-40FD-8616-7851C824F4D9}"/>
    <cellStyle name="Percent 3" xfId="54" xr:uid="{22DFF5A2-99B1-42A4-8397-482A8887387B}"/>
    <cellStyle name="Percent 4" xfId="55" xr:uid="{BF22D5E5-8AC5-4545-9792-4DB8EEE577B5}"/>
    <cellStyle name="Percent 5" xfId="56" xr:uid="{8649CE11-987C-46D5-9FE4-B4B22BA5D02F}"/>
    <cellStyle name="Percent 9" xfId="57" xr:uid="{FE7E7E31-45F9-4209-BED4-36B170073E81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A869-FBE3-4F9F-9484-1AE388DBEF4D}">
  <dimension ref="A1:Y32"/>
  <sheetViews>
    <sheetView showGridLines="0" tabSelected="1" zoomScale="85" zoomScaleNormal="85" zoomScaleSheetLayoutView="145" workbookViewId="0"/>
  </sheetViews>
  <sheetFormatPr defaultColWidth="9.28515625" defaultRowHeight="24" customHeight="1"/>
  <cols>
    <col min="1" max="3" width="9.28515625" style="3"/>
    <col min="4" max="4" width="10" style="3" customWidth="1"/>
    <col min="5" max="5" width="5.7109375" style="3" customWidth="1"/>
    <col min="6" max="6" width="13.28515625" style="3" customWidth="1"/>
    <col min="7" max="7" width="7.5703125" style="4" customWidth="1"/>
    <col min="8" max="8" width="1.42578125" style="3" customWidth="1"/>
    <col min="9" max="9" width="16.7109375" style="13" customWidth="1"/>
    <col min="10" max="10" width="1.42578125" style="3" customWidth="1"/>
    <col min="11" max="11" width="16.7109375" style="13" customWidth="1"/>
    <col min="12" max="12" width="0.28515625" style="6" customWidth="1"/>
    <col min="13" max="13" width="12.5703125" style="7" bestFit="1" customWidth="1"/>
    <col min="14" max="14" width="22.42578125" style="3" customWidth="1"/>
    <col min="15" max="15" width="9.28515625" style="3"/>
    <col min="16" max="16" width="13.7109375" style="3" bestFit="1" customWidth="1"/>
    <col min="17" max="17" width="14.140625" style="3" bestFit="1" customWidth="1"/>
    <col min="18" max="18" width="9.28515625" style="3"/>
    <col min="19" max="19" width="11.5703125" style="3" bestFit="1" customWidth="1"/>
    <col min="20" max="20" width="13.7109375" style="3" bestFit="1" customWidth="1"/>
    <col min="21" max="21" width="1.7109375" style="3" customWidth="1"/>
    <col min="22" max="22" width="11.5703125" style="3" bestFit="1" customWidth="1"/>
    <col min="23" max="23" width="12.28515625" style="3" bestFit="1" customWidth="1"/>
    <col min="24" max="24" width="2.28515625" style="3" customWidth="1"/>
    <col min="25" max="25" width="12.28515625" style="3" bestFit="1" customWidth="1"/>
    <col min="26" max="16384" width="9.28515625" style="3"/>
  </cols>
  <sheetData>
    <row r="1" spans="1:25" ht="24" customHeight="1">
      <c r="A1" s="8" t="s">
        <v>49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25" ht="24" customHeight="1">
      <c r="A2" s="8" t="s">
        <v>63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5" ht="24" customHeight="1">
      <c r="A3" s="9" t="s">
        <v>143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25" ht="24" customHeight="1">
      <c r="A4" s="9"/>
      <c r="B4" s="9"/>
      <c r="C4" s="9"/>
      <c r="D4" s="9"/>
      <c r="E4" s="9"/>
      <c r="F4" s="9"/>
      <c r="G4" s="9"/>
      <c r="H4" s="9"/>
      <c r="I4" s="5"/>
      <c r="J4" s="9"/>
      <c r="K4" s="5" t="s">
        <v>21</v>
      </c>
      <c r="L4" s="9"/>
    </row>
    <row r="5" spans="1:25" s="13" customFormat="1" ht="24" customHeight="1">
      <c r="A5" s="10"/>
      <c r="B5" s="11"/>
      <c r="C5" s="10"/>
      <c r="D5" s="10"/>
      <c r="E5" s="11"/>
      <c r="F5" s="11"/>
      <c r="G5" s="22" t="s">
        <v>0</v>
      </c>
      <c r="I5" s="2" t="s">
        <v>144</v>
      </c>
      <c r="J5" s="2"/>
      <c r="K5" s="2" t="s">
        <v>74</v>
      </c>
      <c r="L5" s="14"/>
      <c r="M5" s="15"/>
    </row>
    <row r="6" spans="1:25" s="13" customFormat="1" ht="24" customHeight="1">
      <c r="A6" s="10"/>
      <c r="B6" s="11"/>
      <c r="C6" s="10"/>
      <c r="D6" s="10"/>
      <c r="E6" s="11"/>
      <c r="F6" s="11"/>
      <c r="G6" s="12"/>
      <c r="I6" s="19" t="s">
        <v>33</v>
      </c>
      <c r="J6" s="2"/>
      <c r="K6" s="19" t="s">
        <v>32</v>
      </c>
      <c r="L6" s="14"/>
      <c r="M6" s="15"/>
    </row>
    <row r="7" spans="1:25" s="13" customFormat="1" ht="24" customHeight="1">
      <c r="A7" s="10"/>
      <c r="B7" s="11"/>
      <c r="C7" s="10"/>
      <c r="D7" s="10"/>
      <c r="E7" s="11"/>
      <c r="F7" s="11"/>
      <c r="G7" s="12"/>
      <c r="I7" s="19" t="s">
        <v>34</v>
      </c>
      <c r="J7" s="2"/>
      <c r="K7" s="19"/>
      <c r="L7" s="14"/>
      <c r="M7" s="15"/>
    </row>
    <row r="8" spans="1:25" s="13" customFormat="1" ht="24" customHeight="1">
      <c r="A8" s="8" t="s">
        <v>1</v>
      </c>
      <c r="M8" s="15"/>
      <c r="S8" s="14"/>
      <c r="T8" s="14"/>
      <c r="U8" s="14"/>
      <c r="V8" s="14"/>
      <c r="W8" s="14"/>
      <c r="X8" s="14"/>
      <c r="Y8" s="14"/>
    </row>
    <row r="9" spans="1:25" s="27" customFormat="1" ht="24" customHeight="1">
      <c r="A9" s="27" t="s">
        <v>64</v>
      </c>
      <c r="G9" s="28"/>
      <c r="M9" s="29"/>
      <c r="S9" s="30"/>
      <c r="T9" s="30"/>
      <c r="V9" s="31"/>
      <c r="W9" s="31"/>
    </row>
    <row r="10" spans="1:25" s="27" customFormat="1" ht="24" customHeight="1">
      <c r="A10" s="27" t="s">
        <v>163</v>
      </c>
      <c r="G10" s="148">
        <v>6</v>
      </c>
      <c r="H10" s="32">
        <v>8</v>
      </c>
      <c r="I10" s="158">
        <v>18660949</v>
      </c>
      <c r="J10" s="39"/>
      <c r="K10" s="39">
        <v>19895127</v>
      </c>
      <c r="M10" s="29"/>
    </row>
    <row r="11" spans="1:25" s="27" customFormat="1" ht="24" customHeight="1">
      <c r="A11" s="33" t="s">
        <v>50</v>
      </c>
      <c r="E11" s="32"/>
      <c r="G11" s="148">
        <v>7</v>
      </c>
      <c r="H11" s="32"/>
      <c r="I11" s="158">
        <v>26852</v>
      </c>
      <c r="J11" s="40"/>
      <c r="K11" s="39">
        <v>12836</v>
      </c>
      <c r="M11" s="29"/>
    </row>
    <row r="12" spans="1:25" s="27" customFormat="1" ht="24" customHeight="1">
      <c r="A12" s="33" t="s">
        <v>35</v>
      </c>
      <c r="E12" s="32"/>
      <c r="G12" s="148">
        <v>11</v>
      </c>
      <c r="H12" s="32"/>
      <c r="I12" s="158">
        <v>426480</v>
      </c>
      <c r="J12" s="40"/>
      <c r="K12" s="39">
        <v>332887</v>
      </c>
      <c r="M12" s="29"/>
    </row>
    <row r="13" spans="1:25" s="27" customFormat="1" ht="24" customHeight="1">
      <c r="A13" s="33" t="s">
        <v>36</v>
      </c>
      <c r="B13" s="13"/>
      <c r="C13" s="13"/>
      <c r="D13" s="13"/>
      <c r="E13" s="148"/>
      <c r="F13" s="13"/>
      <c r="G13" s="148"/>
      <c r="H13" s="148"/>
      <c r="I13" s="159">
        <v>1901</v>
      </c>
      <c r="J13" s="150"/>
      <c r="K13" s="149">
        <v>1313</v>
      </c>
      <c r="L13" s="13"/>
      <c r="M13" s="147"/>
      <c r="N13" s="13"/>
      <c r="O13" s="13"/>
    </row>
    <row r="14" spans="1:25" s="27" customFormat="1" ht="24" customHeight="1">
      <c r="A14" s="34" t="s">
        <v>2</v>
      </c>
      <c r="I14" s="42">
        <f>SUM(I10:I13)</f>
        <v>19116182</v>
      </c>
      <c r="J14" s="39"/>
      <c r="K14" s="42">
        <f>SUM(K10:K13)</f>
        <v>20242163</v>
      </c>
      <c r="M14" s="29"/>
      <c r="N14" s="182"/>
    </row>
    <row r="15" spans="1:25" s="27" customFormat="1" ht="24" customHeight="1">
      <c r="A15" s="34" t="s">
        <v>3</v>
      </c>
      <c r="I15" s="39"/>
      <c r="J15" s="39"/>
      <c r="K15" s="39"/>
      <c r="M15" s="29"/>
    </row>
    <row r="16" spans="1:25" s="27" customFormat="1" ht="24" customHeight="1">
      <c r="A16" s="27" t="s">
        <v>37</v>
      </c>
      <c r="E16" s="32"/>
      <c r="G16" s="32"/>
      <c r="H16" s="32"/>
      <c r="I16" s="160">
        <v>2407</v>
      </c>
      <c r="J16" s="39"/>
      <c r="K16" s="41">
        <v>1972</v>
      </c>
      <c r="M16" s="29"/>
    </row>
    <row r="17" spans="1:17" s="27" customFormat="1" ht="24" customHeight="1">
      <c r="A17" s="35" t="s">
        <v>4</v>
      </c>
      <c r="E17" s="32"/>
      <c r="I17" s="42">
        <f>SUM(I16)</f>
        <v>2407</v>
      </c>
      <c r="J17" s="39"/>
      <c r="K17" s="42">
        <f>SUM(K16)</f>
        <v>1972</v>
      </c>
      <c r="M17" s="29"/>
    </row>
    <row r="18" spans="1:17" s="27" customFormat="1" ht="24" customHeight="1" thickBot="1">
      <c r="A18" s="36" t="s">
        <v>5</v>
      </c>
      <c r="E18" s="32"/>
      <c r="I18" s="43">
        <f>+I14-I17</f>
        <v>19113775</v>
      </c>
      <c r="J18" s="39"/>
      <c r="K18" s="43">
        <f>+K14-K17</f>
        <v>20240191</v>
      </c>
      <c r="M18" s="29"/>
    </row>
    <row r="19" spans="1:17" s="27" customFormat="1" ht="24" customHeight="1" thickTop="1">
      <c r="A19" s="36" t="s">
        <v>5</v>
      </c>
      <c r="I19" s="44"/>
      <c r="J19" s="39"/>
      <c r="K19" s="44"/>
      <c r="M19" s="29"/>
    </row>
    <row r="20" spans="1:17" s="27" customFormat="1" ht="24" customHeight="1">
      <c r="A20" s="27" t="s">
        <v>6</v>
      </c>
      <c r="G20" s="148">
        <v>8</v>
      </c>
      <c r="H20" s="32"/>
      <c r="I20" s="162">
        <v>18936340</v>
      </c>
      <c r="J20" s="39"/>
      <c r="K20" s="44">
        <v>19995774</v>
      </c>
      <c r="M20" s="29"/>
    </row>
    <row r="21" spans="1:17" s="27" customFormat="1" ht="24" customHeight="1">
      <c r="A21" s="33" t="s">
        <v>7</v>
      </c>
      <c r="G21" s="148">
        <v>8</v>
      </c>
      <c r="H21" s="32"/>
      <c r="I21" s="161">
        <v>177435</v>
      </c>
      <c r="J21" s="39"/>
      <c r="K21" s="45">
        <v>244417</v>
      </c>
      <c r="M21" s="29"/>
    </row>
    <row r="22" spans="1:17" s="27" customFormat="1" ht="24" customHeight="1" thickBot="1">
      <c r="A22" s="34" t="s">
        <v>5</v>
      </c>
      <c r="I22" s="43">
        <f>SUM(I20:I21)</f>
        <v>19113775</v>
      </c>
      <c r="J22" s="39"/>
      <c r="K22" s="43">
        <f>SUM(K20:K21)</f>
        <v>20240191</v>
      </c>
      <c r="M22" s="29"/>
    </row>
    <row r="23" spans="1:17" s="27" customFormat="1" ht="24" customHeight="1" thickTop="1">
      <c r="I23" s="46">
        <f>+I22-I18</f>
        <v>0</v>
      </c>
      <c r="J23" s="47"/>
      <c r="K23" s="46">
        <f>+K22-K18</f>
        <v>0</v>
      </c>
      <c r="M23" s="29"/>
    </row>
    <row r="24" spans="1:17" s="27" customFormat="1" ht="24" customHeight="1">
      <c r="A24" s="27" t="s">
        <v>111</v>
      </c>
      <c r="I24" s="38">
        <v>9.1649999999999991</v>
      </c>
      <c r="J24" s="38" t="e">
        <f>ROUNDDOWN(J22/J25,5)</f>
        <v>#DIV/0!</v>
      </c>
      <c r="K24" s="38">
        <f>ROUNDDOWN(K22/K25,5)</f>
        <v>9.70519</v>
      </c>
      <c r="M24" s="29"/>
      <c r="Q24" s="134"/>
    </row>
    <row r="25" spans="1:17" s="27" customFormat="1" ht="24" customHeight="1">
      <c r="A25" s="27" t="s">
        <v>112</v>
      </c>
      <c r="G25" s="37"/>
      <c r="H25" s="37"/>
      <c r="I25" s="44">
        <v>2085500</v>
      </c>
      <c r="J25" s="44"/>
      <c r="K25" s="44">
        <v>2085500</v>
      </c>
      <c r="M25" s="29"/>
    </row>
    <row r="26" spans="1:17" ht="24" customHeight="1">
      <c r="A26" s="13"/>
      <c r="B26" s="13"/>
      <c r="C26" s="13"/>
      <c r="D26" s="13"/>
      <c r="E26" s="13"/>
      <c r="F26" s="13"/>
      <c r="G26" s="16"/>
      <c r="H26" s="17"/>
      <c r="L26" s="16"/>
    </row>
    <row r="27" spans="1:17" ht="24" customHeight="1">
      <c r="A27" s="13" t="s">
        <v>26</v>
      </c>
      <c r="B27" s="13"/>
      <c r="C27" s="13"/>
      <c r="D27" s="13"/>
      <c r="E27" s="13"/>
      <c r="F27" s="13"/>
      <c r="G27" s="13"/>
      <c r="H27" s="18"/>
      <c r="I27" s="14"/>
      <c r="J27" s="18"/>
      <c r="K27" s="14"/>
      <c r="L27" s="13"/>
    </row>
    <row r="28" spans="1:17" ht="24" customHeight="1">
      <c r="A28" s="13"/>
      <c r="B28" s="13"/>
      <c r="C28" s="13"/>
      <c r="D28" s="13"/>
      <c r="E28" s="13"/>
      <c r="F28" s="13"/>
      <c r="G28" s="13"/>
      <c r="H28" s="13"/>
      <c r="J28" s="13"/>
      <c r="L28" s="13"/>
    </row>
    <row r="29" spans="1:17" ht="24" customHeight="1">
      <c r="A29" s="13"/>
      <c r="B29" s="13"/>
      <c r="C29" s="13"/>
      <c r="D29" s="13"/>
      <c r="E29" s="13"/>
      <c r="F29" s="13"/>
      <c r="G29" s="13"/>
      <c r="H29" s="13"/>
      <c r="J29" s="13"/>
      <c r="L29" s="13"/>
    </row>
    <row r="30" spans="1:17" ht="24" customHeight="1">
      <c r="A30" s="20"/>
      <c r="B30" s="20"/>
      <c r="C30" s="20"/>
      <c r="D30" s="20"/>
      <c r="H30" s="20"/>
      <c r="I30" s="21"/>
      <c r="J30" s="20"/>
      <c r="K30" s="21"/>
    </row>
    <row r="31" spans="1:17" ht="24" customHeight="1">
      <c r="A31" s="188" t="s">
        <v>69</v>
      </c>
      <c r="B31" s="188"/>
      <c r="C31" s="188"/>
      <c r="D31" s="188"/>
      <c r="H31" s="188" t="s">
        <v>66</v>
      </c>
      <c r="I31" s="188"/>
      <c r="J31" s="188"/>
      <c r="K31" s="188"/>
    </row>
    <row r="32" spans="1:17" ht="24" customHeight="1">
      <c r="A32" s="189" t="s">
        <v>65</v>
      </c>
      <c r="B32" s="189"/>
      <c r="C32" s="189"/>
      <c r="D32" s="189"/>
      <c r="H32" s="189" t="s">
        <v>67</v>
      </c>
      <c r="I32" s="189"/>
      <c r="J32" s="189"/>
      <c r="K32" s="189"/>
    </row>
  </sheetData>
  <mergeCells count="4">
    <mergeCell ref="A31:D31"/>
    <mergeCell ref="A32:D32"/>
    <mergeCell ref="H31:K31"/>
    <mergeCell ref="H32:K32"/>
  </mergeCells>
  <phoneticPr fontId="3" type="noConversion"/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C852-A838-4C80-9E4A-30046E9970BD}">
  <dimension ref="A1:R70"/>
  <sheetViews>
    <sheetView showGridLines="0" zoomScale="85" zoomScaleNormal="85" zoomScaleSheetLayoutView="115" workbookViewId="0">
      <selection sqref="A1:J1"/>
    </sheetView>
  </sheetViews>
  <sheetFormatPr defaultColWidth="9.28515625" defaultRowHeight="21.75" customHeight="1"/>
  <cols>
    <col min="1" max="1" width="3.5703125" style="25" customWidth="1"/>
    <col min="2" max="2" width="54.28515625" style="25" customWidth="1"/>
    <col min="3" max="3" width="21.42578125" style="25" customWidth="1"/>
    <col min="4" max="4" width="2" style="25" customWidth="1"/>
    <col min="5" max="5" width="14.5703125" style="25" customWidth="1"/>
    <col min="6" max="6" width="2" style="25" customWidth="1"/>
    <col min="7" max="7" width="14.5703125" style="25" customWidth="1"/>
    <col min="8" max="8" width="2" style="25" customWidth="1"/>
    <col min="9" max="9" width="14.5703125" style="80" customWidth="1"/>
    <col min="10" max="10" width="2" style="25" customWidth="1"/>
    <col min="11" max="11" width="14.7109375" style="25" customWidth="1"/>
    <col min="12" max="12" width="2" style="25" customWidth="1"/>
    <col min="13" max="13" width="14.7109375" style="25" customWidth="1"/>
    <col min="14" max="14" width="2" style="25" customWidth="1"/>
    <col min="15" max="15" width="14.5703125" style="25" customWidth="1"/>
    <col min="16" max="16" width="0.7109375" style="25" customWidth="1"/>
    <col min="17" max="17" width="9.28515625" style="25"/>
    <col min="18" max="18" width="17.5703125" style="25" bestFit="1" customWidth="1"/>
    <col min="19" max="16384" width="9.28515625" style="25"/>
  </cols>
  <sheetData>
    <row r="1" spans="1:17" ht="21.75" customHeight="1">
      <c r="A1" s="192" t="s">
        <v>49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7" ht="21.75" customHeight="1">
      <c r="A2" s="192" t="s">
        <v>15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7" ht="21.75" customHeight="1">
      <c r="A3" s="192" t="s">
        <v>143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7" ht="21.75" customHeight="1">
      <c r="A4" s="71" t="s">
        <v>51</v>
      </c>
      <c r="B4" s="71"/>
      <c r="C4" s="71"/>
      <c r="D4" s="71"/>
      <c r="E4" s="71"/>
      <c r="F4" s="71"/>
      <c r="G4" s="71"/>
      <c r="H4" s="71"/>
      <c r="I4" s="74"/>
      <c r="J4" s="71"/>
      <c r="L4" s="71"/>
      <c r="N4" s="71"/>
    </row>
    <row r="5" spans="1:17" ht="21.75" customHeight="1">
      <c r="A5" s="71"/>
      <c r="B5" s="71"/>
      <c r="C5" s="71"/>
      <c r="D5" s="71"/>
      <c r="E5" s="193" t="s">
        <v>144</v>
      </c>
      <c r="F5" s="193"/>
      <c r="G5" s="193"/>
      <c r="H5" s="193"/>
      <c r="I5" s="193"/>
      <c r="J5" s="71"/>
      <c r="K5" s="193" t="s">
        <v>74</v>
      </c>
      <c r="L5" s="193"/>
      <c r="M5" s="193"/>
      <c r="N5" s="193"/>
      <c r="O5" s="193"/>
    </row>
    <row r="6" spans="1:17" ht="21.75" customHeight="1">
      <c r="A6" s="71"/>
      <c r="B6" s="71"/>
      <c r="C6" s="71"/>
      <c r="D6" s="71"/>
      <c r="E6" s="190" t="s">
        <v>20</v>
      </c>
      <c r="F6" s="190"/>
      <c r="G6" s="190"/>
      <c r="H6" s="190"/>
      <c r="I6" s="190"/>
      <c r="J6" s="71"/>
      <c r="K6" s="72"/>
      <c r="L6" s="71"/>
      <c r="M6" s="73" t="s">
        <v>32</v>
      </c>
      <c r="N6" s="71"/>
      <c r="O6" s="72"/>
    </row>
    <row r="7" spans="1:17" ht="21.75" customHeight="1">
      <c r="E7" s="48"/>
      <c r="G7" s="49"/>
      <c r="I7" s="75" t="s">
        <v>16</v>
      </c>
      <c r="K7" s="48"/>
      <c r="M7" s="49"/>
      <c r="O7" s="50" t="s">
        <v>16</v>
      </c>
    </row>
    <row r="8" spans="1:17" s="55" customFormat="1" ht="21.75" customHeight="1">
      <c r="A8" s="191" t="s">
        <v>57</v>
      </c>
      <c r="B8" s="191"/>
      <c r="C8" s="191"/>
      <c r="D8" s="52"/>
      <c r="E8" s="53" t="s">
        <v>59</v>
      </c>
      <c r="F8" s="54"/>
      <c r="G8" s="53" t="s">
        <v>17</v>
      </c>
      <c r="H8" s="54"/>
      <c r="I8" s="76" t="s">
        <v>27</v>
      </c>
      <c r="J8" s="54"/>
      <c r="K8" s="53" t="s">
        <v>59</v>
      </c>
      <c r="L8" s="54"/>
      <c r="M8" s="53" t="s">
        <v>17</v>
      </c>
      <c r="N8" s="54"/>
      <c r="O8" s="51" t="s">
        <v>27</v>
      </c>
    </row>
    <row r="9" spans="1:17" ht="21.75" customHeight="1">
      <c r="A9" s="50"/>
      <c r="B9" s="50"/>
      <c r="C9" s="50"/>
      <c r="D9" s="50"/>
      <c r="E9" s="48" t="s">
        <v>110</v>
      </c>
      <c r="F9" s="52"/>
      <c r="G9" s="48" t="s">
        <v>110</v>
      </c>
      <c r="H9" s="52"/>
      <c r="I9" s="75" t="s">
        <v>18</v>
      </c>
      <c r="J9" s="52"/>
      <c r="K9" s="48" t="s">
        <v>110</v>
      </c>
      <c r="L9" s="52"/>
      <c r="M9" s="48" t="s">
        <v>110</v>
      </c>
      <c r="N9" s="52"/>
      <c r="O9" s="50" t="s">
        <v>18</v>
      </c>
    </row>
    <row r="10" spans="1:17" ht="21.75" customHeight="1">
      <c r="A10" s="56" t="s">
        <v>108</v>
      </c>
      <c r="B10" s="56"/>
      <c r="C10" s="50"/>
      <c r="D10" s="50"/>
      <c r="E10" s="48"/>
      <c r="F10" s="52"/>
      <c r="G10" s="48"/>
      <c r="H10" s="52"/>
      <c r="I10" s="75"/>
      <c r="J10" s="52"/>
      <c r="K10" s="48"/>
      <c r="L10" s="52"/>
      <c r="M10" s="48"/>
      <c r="N10" s="52"/>
      <c r="O10" s="50"/>
    </row>
    <row r="11" spans="1:17" ht="21.75" customHeight="1">
      <c r="A11" s="25" t="s">
        <v>52</v>
      </c>
      <c r="B11" s="50"/>
      <c r="C11" s="50"/>
      <c r="D11" s="50"/>
      <c r="E11" s="48"/>
      <c r="F11" s="52"/>
      <c r="G11" s="48"/>
      <c r="H11" s="52"/>
      <c r="I11" s="75"/>
      <c r="J11" s="52"/>
      <c r="K11" s="48"/>
      <c r="L11" s="52"/>
      <c r="M11" s="48"/>
      <c r="N11" s="52"/>
      <c r="O11" s="50"/>
    </row>
    <row r="12" spans="1:17" ht="21.75" customHeight="1">
      <c r="A12" s="50"/>
      <c r="B12" s="57" t="s">
        <v>39</v>
      </c>
      <c r="C12" s="50"/>
      <c r="D12" s="50"/>
      <c r="E12" s="48"/>
      <c r="F12" s="52"/>
      <c r="G12" s="48"/>
      <c r="H12" s="52"/>
      <c r="I12" s="75"/>
      <c r="J12" s="52"/>
      <c r="K12" s="48"/>
      <c r="L12" s="52"/>
      <c r="M12" s="48"/>
      <c r="N12" s="52"/>
      <c r="O12" s="50"/>
    </row>
    <row r="13" spans="1:17" ht="21.75" customHeight="1">
      <c r="A13" s="50"/>
      <c r="B13" s="57" t="s">
        <v>61</v>
      </c>
      <c r="C13" s="50"/>
      <c r="D13" s="50"/>
      <c r="E13" s="48"/>
      <c r="F13" s="52"/>
      <c r="G13" s="48"/>
      <c r="H13" s="52"/>
      <c r="I13" s="75"/>
      <c r="J13" s="52"/>
      <c r="K13" s="48"/>
      <c r="L13" s="52"/>
      <c r="M13" s="48"/>
      <c r="N13" s="52"/>
      <c r="O13" s="50"/>
    </row>
    <row r="14" spans="1:17" ht="21.75" customHeight="1">
      <c r="A14" s="50"/>
      <c r="B14" s="57" t="s">
        <v>62</v>
      </c>
      <c r="C14" s="50"/>
      <c r="D14" s="50"/>
      <c r="E14" s="131">
        <v>16012919</v>
      </c>
      <c r="F14" s="136"/>
      <c r="G14" s="131">
        <v>17842843</v>
      </c>
      <c r="H14" s="136"/>
      <c r="I14" s="84">
        <v>95.62</v>
      </c>
      <c r="J14" s="136"/>
      <c r="K14" s="131">
        <v>16716265</v>
      </c>
      <c r="L14" s="136"/>
      <c r="M14" s="131">
        <v>18970723</v>
      </c>
      <c r="N14" s="136"/>
      <c r="O14" s="84">
        <v>95.35</v>
      </c>
      <c r="P14" s="137"/>
      <c r="Q14" s="138"/>
    </row>
    <row r="15" spans="1:17" ht="21.75" customHeight="1">
      <c r="A15" s="56" t="s">
        <v>40</v>
      </c>
      <c r="B15" s="50"/>
      <c r="C15" s="50"/>
      <c r="D15" s="50"/>
      <c r="E15" s="58">
        <f>SUM(E14)</f>
        <v>16012919</v>
      </c>
      <c r="F15" s="59"/>
      <c r="G15" s="58">
        <f>SUM(G14)</f>
        <v>17842843</v>
      </c>
      <c r="H15" s="59"/>
      <c r="I15" s="84">
        <f>SUM(I14)</f>
        <v>95.62</v>
      </c>
      <c r="J15" s="52"/>
      <c r="K15" s="58">
        <f>SUM(K14)</f>
        <v>16716265</v>
      </c>
      <c r="L15" s="59"/>
      <c r="M15" s="58">
        <f>SUM(M14)</f>
        <v>18970723</v>
      </c>
      <c r="N15" s="59"/>
      <c r="O15" s="84">
        <f>SUM(O14)</f>
        <v>95.35</v>
      </c>
    </row>
    <row r="16" spans="1:17" ht="21.75" customHeight="1">
      <c r="A16" s="50"/>
      <c r="B16" s="50"/>
      <c r="C16" s="50"/>
      <c r="D16" s="50"/>
      <c r="E16" s="48"/>
      <c r="F16" s="52"/>
      <c r="G16" s="48"/>
      <c r="H16" s="52"/>
      <c r="I16" s="75"/>
      <c r="J16" s="52"/>
      <c r="K16" s="48"/>
      <c r="L16" s="52"/>
      <c r="M16" s="48"/>
      <c r="N16" s="52"/>
      <c r="O16" s="83"/>
    </row>
    <row r="17" spans="1:15" ht="21.75" customHeight="1">
      <c r="A17" s="56" t="s">
        <v>109</v>
      </c>
      <c r="B17" s="56"/>
      <c r="C17" s="50"/>
      <c r="D17" s="50"/>
      <c r="E17" s="60"/>
      <c r="F17" s="52"/>
      <c r="G17" s="48"/>
      <c r="H17" s="52"/>
      <c r="I17" s="75"/>
      <c r="J17" s="52"/>
      <c r="K17" s="60"/>
      <c r="L17" s="52"/>
      <c r="M17" s="48"/>
      <c r="N17" s="52"/>
      <c r="O17" s="83"/>
    </row>
    <row r="18" spans="1:15" ht="21.75" customHeight="1">
      <c r="A18" s="137" t="s">
        <v>166</v>
      </c>
      <c r="B18" s="141"/>
      <c r="C18" s="61" t="s">
        <v>53</v>
      </c>
      <c r="D18" s="50"/>
      <c r="E18" s="48"/>
      <c r="F18" s="52"/>
      <c r="G18" s="48"/>
      <c r="H18" s="52"/>
      <c r="I18" s="75"/>
      <c r="J18" s="52"/>
      <c r="K18" s="48"/>
      <c r="L18" s="52"/>
      <c r="M18" s="48"/>
      <c r="N18" s="52"/>
      <c r="O18" s="50"/>
    </row>
    <row r="19" spans="1:15" ht="21.75" customHeight="1">
      <c r="A19" s="141"/>
      <c r="B19" s="137" t="s">
        <v>165</v>
      </c>
      <c r="C19" s="50" t="s">
        <v>164</v>
      </c>
      <c r="D19" s="50"/>
      <c r="E19" s="178">
        <v>50000</v>
      </c>
      <c r="F19" s="179"/>
      <c r="G19" s="178">
        <v>50000</v>
      </c>
      <c r="H19" s="179"/>
      <c r="I19" s="85">
        <v>0.27</v>
      </c>
      <c r="J19" s="179"/>
      <c r="K19" s="180">
        <v>0</v>
      </c>
      <c r="L19" s="180"/>
      <c r="M19" s="180">
        <v>0</v>
      </c>
      <c r="N19" s="180"/>
      <c r="O19" s="132">
        <v>0</v>
      </c>
    </row>
    <row r="20" spans="1:15" ht="21.75" customHeight="1">
      <c r="A20" s="25" t="s">
        <v>38</v>
      </c>
      <c r="B20" s="50"/>
      <c r="C20" s="61"/>
      <c r="D20" s="50"/>
      <c r="E20" s="60"/>
      <c r="F20" s="60"/>
      <c r="G20" s="60"/>
      <c r="H20" s="60"/>
      <c r="I20" s="77"/>
      <c r="J20" s="52"/>
      <c r="K20" s="60"/>
      <c r="L20" s="60"/>
      <c r="M20" s="60"/>
      <c r="N20" s="60"/>
      <c r="O20" s="82"/>
    </row>
    <row r="21" spans="1:15" ht="21.75" customHeight="1">
      <c r="A21" s="56"/>
      <c r="B21" s="57" t="s">
        <v>75</v>
      </c>
      <c r="C21" s="24" t="s">
        <v>76</v>
      </c>
      <c r="D21" s="50"/>
      <c r="E21" s="62">
        <v>0</v>
      </c>
      <c r="F21" s="62"/>
      <c r="G21" s="168">
        <v>0</v>
      </c>
      <c r="H21" s="62"/>
      <c r="I21" s="132">
        <v>0</v>
      </c>
      <c r="J21" s="52"/>
      <c r="K21" s="62">
        <v>59985</v>
      </c>
      <c r="L21" s="62"/>
      <c r="M21" s="62">
        <v>59985</v>
      </c>
      <c r="N21" s="62"/>
      <c r="O21" s="85">
        <v>0.3</v>
      </c>
    </row>
    <row r="22" spans="1:15" ht="21.75" customHeight="1">
      <c r="A22" s="56"/>
      <c r="B22" s="57" t="s">
        <v>77</v>
      </c>
      <c r="C22" s="24" t="s">
        <v>78</v>
      </c>
      <c r="D22" s="50"/>
      <c r="E22" s="168">
        <v>0</v>
      </c>
      <c r="F22" s="62"/>
      <c r="G22" s="168">
        <v>0</v>
      </c>
      <c r="H22" s="62"/>
      <c r="I22" s="132">
        <v>0</v>
      </c>
      <c r="J22" s="52"/>
      <c r="K22" s="62">
        <v>49983</v>
      </c>
      <c r="L22" s="62"/>
      <c r="M22" s="62">
        <v>49983</v>
      </c>
      <c r="N22" s="62"/>
      <c r="O22" s="85">
        <v>0.25</v>
      </c>
    </row>
    <row r="23" spans="1:15" ht="21.75" customHeight="1">
      <c r="A23" s="56"/>
      <c r="B23" s="57" t="s">
        <v>79</v>
      </c>
      <c r="C23" s="24" t="s">
        <v>80</v>
      </c>
      <c r="D23" s="50"/>
      <c r="E23" s="168">
        <v>0</v>
      </c>
      <c r="F23" s="62"/>
      <c r="G23" s="168">
        <v>0</v>
      </c>
      <c r="H23" s="62"/>
      <c r="I23" s="132">
        <v>0</v>
      </c>
      <c r="J23" s="52"/>
      <c r="K23" s="62">
        <v>29987</v>
      </c>
      <c r="L23" s="62"/>
      <c r="M23" s="62">
        <v>29987</v>
      </c>
      <c r="N23" s="62"/>
      <c r="O23" s="85">
        <v>0.15</v>
      </c>
    </row>
    <row r="24" spans="1:15" ht="21.75" customHeight="1">
      <c r="A24" s="56"/>
      <c r="B24" s="57" t="s">
        <v>81</v>
      </c>
      <c r="C24" s="24" t="s">
        <v>80</v>
      </c>
      <c r="D24" s="50"/>
      <c r="E24" s="168">
        <v>0</v>
      </c>
      <c r="F24" s="62"/>
      <c r="G24" s="168">
        <v>0</v>
      </c>
      <c r="H24" s="62"/>
      <c r="I24" s="132">
        <v>0</v>
      </c>
      <c r="J24" s="52"/>
      <c r="K24" s="62">
        <v>29987</v>
      </c>
      <c r="L24" s="62"/>
      <c r="M24" s="62">
        <v>29987</v>
      </c>
      <c r="N24" s="62"/>
      <c r="O24" s="85">
        <v>0.15</v>
      </c>
    </row>
    <row r="25" spans="1:15" ht="21.75" customHeight="1">
      <c r="A25" s="56"/>
      <c r="B25" s="57" t="s">
        <v>82</v>
      </c>
      <c r="C25" s="24" t="s">
        <v>83</v>
      </c>
      <c r="D25" s="50"/>
      <c r="E25" s="168">
        <v>0</v>
      </c>
      <c r="F25" s="62"/>
      <c r="G25" s="168">
        <v>0</v>
      </c>
      <c r="H25" s="62"/>
      <c r="I25" s="132">
        <v>0</v>
      </c>
      <c r="J25" s="52"/>
      <c r="K25" s="62">
        <v>49975</v>
      </c>
      <c r="L25" s="62"/>
      <c r="M25" s="62">
        <v>49974</v>
      </c>
      <c r="N25" s="62"/>
      <c r="O25" s="85">
        <v>0.25</v>
      </c>
    </row>
    <row r="26" spans="1:15" ht="21.75" customHeight="1">
      <c r="A26" s="56"/>
      <c r="B26" s="57" t="s">
        <v>84</v>
      </c>
      <c r="C26" s="24" t="s">
        <v>85</v>
      </c>
      <c r="D26" s="50"/>
      <c r="E26" s="168">
        <v>0</v>
      </c>
      <c r="F26" s="62"/>
      <c r="G26" s="168">
        <v>0</v>
      </c>
      <c r="H26" s="62"/>
      <c r="I26" s="132">
        <v>0</v>
      </c>
      <c r="J26" s="52"/>
      <c r="K26" s="62">
        <v>49971</v>
      </c>
      <c r="L26" s="62"/>
      <c r="M26" s="62">
        <v>49970</v>
      </c>
      <c r="N26" s="62"/>
      <c r="O26" s="85">
        <v>0.25</v>
      </c>
    </row>
    <row r="27" spans="1:15" ht="21.75" customHeight="1">
      <c r="A27" s="56"/>
      <c r="B27" s="57" t="s">
        <v>86</v>
      </c>
      <c r="C27" s="24" t="s">
        <v>87</v>
      </c>
      <c r="D27" s="50"/>
      <c r="E27" s="168">
        <v>0</v>
      </c>
      <c r="F27" s="62"/>
      <c r="G27" s="168">
        <v>0</v>
      </c>
      <c r="H27" s="62"/>
      <c r="I27" s="132">
        <v>0</v>
      </c>
      <c r="J27" s="52"/>
      <c r="K27" s="62">
        <v>19974</v>
      </c>
      <c r="L27" s="62"/>
      <c r="M27" s="62">
        <v>19982</v>
      </c>
      <c r="N27" s="62"/>
      <c r="O27" s="85">
        <v>0.1</v>
      </c>
    </row>
    <row r="28" spans="1:15" ht="21.75" customHeight="1">
      <c r="A28" s="56"/>
      <c r="B28" s="57" t="s">
        <v>89</v>
      </c>
      <c r="C28" s="24" t="s">
        <v>90</v>
      </c>
      <c r="D28" s="50"/>
      <c r="E28" s="168">
        <v>0</v>
      </c>
      <c r="F28" s="62"/>
      <c r="G28" s="168">
        <v>0</v>
      </c>
      <c r="H28" s="62"/>
      <c r="I28" s="132">
        <v>0</v>
      </c>
      <c r="J28" s="52"/>
      <c r="K28" s="62">
        <v>30013</v>
      </c>
      <c r="L28" s="62"/>
      <c r="M28" s="62">
        <v>30020</v>
      </c>
      <c r="N28" s="62"/>
      <c r="O28" s="85">
        <v>0.16</v>
      </c>
    </row>
    <row r="29" spans="1:15" ht="21.75" customHeight="1">
      <c r="A29" s="56"/>
      <c r="B29" s="57" t="s">
        <v>91</v>
      </c>
      <c r="C29" s="24" t="s">
        <v>92</v>
      </c>
      <c r="D29" s="50"/>
      <c r="E29" s="168">
        <v>0</v>
      </c>
      <c r="F29" s="62"/>
      <c r="G29" s="168">
        <v>0</v>
      </c>
      <c r="H29" s="62"/>
      <c r="I29" s="132">
        <v>0</v>
      </c>
      <c r="J29" s="52"/>
      <c r="K29" s="62">
        <v>9979</v>
      </c>
      <c r="L29" s="62"/>
      <c r="M29" s="62">
        <v>9986</v>
      </c>
      <c r="N29" s="62"/>
      <c r="O29" s="85">
        <v>0.05</v>
      </c>
    </row>
    <row r="30" spans="1:15" ht="21.75" customHeight="1">
      <c r="B30" s="57" t="s">
        <v>93</v>
      </c>
      <c r="C30" s="24" t="s">
        <v>94</v>
      </c>
      <c r="D30" s="50"/>
      <c r="E30" s="168">
        <v>0</v>
      </c>
      <c r="F30" s="62"/>
      <c r="G30" s="168">
        <v>0</v>
      </c>
      <c r="H30" s="62"/>
      <c r="I30" s="132">
        <v>0</v>
      </c>
      <c r="J30" s="52"/>
      <c r="K30" s="62">
        <v>325156</v>
      </c>
      <c r="L30" s="62"/>
      <c r="M30" s="62">
        <v>325168</v>
      </c>
      <c r="N30" s="62"/>
      <c r="O30" s="85">
        <v>1.64</v>
      </c>
    </row>
    <row r="31" spans="1:15" ht="21.75" customHeight="1">
      <c r="A31" s="56"/>
      <c r="B31" s="57" t="s">
        <v>95</v>
      </c>
      <c r="C31" s="24" t="s">
        <v>96</v>
      </c>
      <c r="D31" s="50"/>
      <c r="E31" s="168">
        <v>0</v>
      </c>
      <c r="F31" s="62"/>
      <c r="G31" s="168">
        <v>0</v>
      </c>
      <c r="H31" s="62"/>
      <c r="I31" s="132">
        <v>0</v>
      </c>
      <c r="J31" s="52"/>
      <c r="K31" s="62">
        <v>59824</v>
      </c>
      <c r="L31" s="62"/>
      <c r="M31" s="62">
        <v>59823</v>
      </c>
      <c r="N31" s="62"/>
      <c r="O31" s="85">
        <v>0.3</v>
      </c>
    </row>
    <row r="32" spans="1:15" ht="21.75" customHeight="1">
      <c r="A32" s="56"/>
      <c r="B32" s="57" t="s">
        <v>97</v>
      </c>
      <c r="C32" s="140" t="s">
        <v>137</v>
      </c>
      <c r="D32" s="50"/>
      <c r="E32" s="168">
        <v>0</v>
      </c>
      <c r="F32" s="62"/>
      <c r="G32" s="168">
        <v>0</v>
      </c>
      <c r="H32" s="62"/>
      <c r="I32" s="132">
        <v>0</v>
      </c>
      <c r="J32" s="52"/>
      <c r="K32" s="62">
        <v>9965</v>
      </c>
      <c r="L32" s="62"/>
      <c r="M32" s="62">
        <v>9966</v>
      </c>
      <c r="N32" s="62"/>
      <c r="O32" s="85">
        <v>0.05</v>
      </c>
    </row>
    <row r="33" spans="1:18" ht="14.25" customHeight="1">
      <c r="A33" s="56"/>
      <c r="B33" s="57"/>
      <c r="C33" s="24"/>
      <c r="D33" s="50"/>
      <c r="E33" s="62"/>
      <c r="F33" s="62"/>
      <c r="G33" s="62"/>
      <c r="H33" s="62"/>
      <c r="I33" s="78"/>
      <c r="J33" s="52"/>
      <c r="K33" s="62"/>
      <c r="L33" s="62"/>
      <c r="M33" s="62"/>
      <c r="N33" s="62"/>
      <c r="O33" s="63"/>
      <c r="R33" s="81"/>
    </row>
    <row r="34" spans="1:18" s="137" customFormat="1" ht="21.75" customHeight="1">
      <c r="A34" s="139" t="s">
        <v>26</v>
      </c>
      <c r="C34" s="140"/>
      <c r="D34" s="141"/>
      <c r="E34" s="143"/>
      <c r="F34" s="143"/>
      <c r="G34" s="143"/>
      <c r="H34" s="143"/>
      <c r="I34" s="144"/>
      <c r="J34" s="136"/>
      <c r="K34" s="143"/>
      <c r="L34" s="143"/>
      <c r="M34" s="143"/>
      <c r="N34" s="143"/>
      <c r="O34" s="143"/>
      <c r="R34" s="142"/>
    </row>
    <row r="35" spans="1:18" ht="21.75" customHeight="1">
      <c r="A35" s="192" t="s">
        <v>49</v>
      </c>
      <c r="B35" s="192"/>
      <c r="C35" s="192"/>
      <c r="D35" s="192"/>
      <c r="E35" s="192"/>
      <c r="F35" s="192"/>
      <c r="G35" s="192"/>
      <c r="H35" s="192"/>
      <c r="I35" s="192"/>
      <c r="J35" s="192"/>
      <c r="R35" s="81"/>
    </row>
    <row r="36" spans="1:18" ht="21.75" customHeight="1">
      <c r="A36" s="192" t="s">
        <v>88</v>
      </c>
      <c r="B36" s="192"/>
      <c r="C36" s="192"/>
      <c r="D36" s="192"/>
      <c r="E36" s="192"/>
      <c r="F36" s="192"/>
      <c r="G36" s="192"/>
      <c r="H36" s="192"/>
      <c r="I36" s="192"/>
      <c r="J36" s="192"/>
      <c r="R36" s="81"/>
    </row>
    <row r="37" spans="1:18" ht="21.75" customHeight="1">
      <c r="A37" s="192" t="s">
        <v>143</v>
      </c>
      <c r="B37" s="192"/>
      <c r="C37" s="192"/>
      <c r="D37" s="192"/>
      <c r="E37" s="192"/>
      <c r="F37" s="192"/>
      <c r="G37" s="192"/>
      <c r="H37" s="192"/>
      <c r="I37" s="192"/>
      <c r="J37" s="192"/>
      <c r="R37" s="81"/>
    </row>
    <row r="38" spans="1:18" ht="21.75" customHeight="1">
      <c r="A38" s="71" t="s">
        <v>51</v>
      </c>
      <c r="B38" s="71"/>
      <c r="C38" s="71"/>
      <c r="D38" s="71"/>
      <c r="E38" s="71"/>
      <c r="F38" s="71"/>
      <c r="G38" s="71"/>
      <c r="H38" s="71"/>
      <c r="I38" s="74"/>
      <c r="J38" s="71"/>
      <c r="L38" s="71"/>
      <c r="N38" s="71"/>
      <c r="R38" s="81"/>
    </row>
    <row r="39" spans="1:18" ht="21.75" customHeight="1">
      <c r="A39" s="71"/>
      <c r="B39" s="71"/>
      <c r="C39" s="71"/>
      <c r="D39" s="71"/>
      <c r="E39" s="193" t="s">
        <v>144</v>
      </c>
      <c r="F39" s="193"/>
      <c r="G39" s="193"/>
      <c r="H39" s="193"/>
      <c r="I39" s="193"/>
      <c r="J39" s="71"/>
      <c r="K39" s="193" t="s">
        <v>74</v>
      </c>
      <c r="L39" s="193"/>
      <c r="M39" s="193"/>
      <c r="N39" s="193"/>
      <c r="O39" s="193"/>
      <c r="R39" s="81"/>
    </row>
    <row r="40" spans="1:18" ht="21.75" customHeight="1">
      <c r="A40" s="71"/>
      <c r="B40" s="71"/>
      <c r="C40" s="71"/>
      <c r="D40" s="71"/>
      <c r="E40" s="190" t="s">
        <v>20</v>
      </c>
      <c r="F40" s="190"/>
      <c r="G40" s="190"/>
      <c r="H40" s="190"/>
      <c r="I40" s="190"/>
      <c r="J40" s="71"/>
      <c r="K40" s="72"/>
      <c r="L40" s="71"/>
      <c r="M40" s="73" t="s">
        <v>32</v>
      </c>
      <c r="N40" s="71"/>
      <c r="O40" s="72"/>
      <c r="R40" s="81"/>
    </row>
    <row r="41" spans="1:18" ht="21.75" customHeight="1">
      <c r="E41" s="48"/>
      <c r="G41" s="49"/>
      <c r="I41" s="75" t="s">
        <v>16</v>
      </c>
      <c r="K41" s="48"/>
      <c r="M41" s="49"/>
      <c r="O41" s="50" t="s">
        <v>16</v>
      </c>
      <c r="R41" s="81"/>
    </row>
    <row r="42" spans="1:18" s="55" customFormat="1" ht="21.75" customHeight="1">
      <c r="A42" s="191" t="s">
        <v>57</v>
      </c>
      <c r="B42" s="191"/>
      <c r="C42" s="191"/>
      <c r="D42" s="52"/>
      <c r="E42" s="53" t="s">
        <v>59</v>
      </c>
      <c r="F42" s="54"/>
      <c r="G42" s="53" t="s">
        <v>17</v>
      </c>
      <c r="H42" s="54"/>
      <c r="I42" s="76" t="s">
        <v>27</v>
      </c>
      <c r="J42" s="54"/>
      <c r="K42" s="53" t="s">
        <v>59</v>
      </c>
      <c r="L42" s="54"/>
      <c r="M42" s="53" t="s">
        <v>17</v>
      </c>
      <c r="N42" s="54"/>
      <c r="O42" s="51" t="s">
        <v>27</v>
      </c>
      <c r="R42" s="81"/>
    </row>
    <row r="43" spans="1:18" ht="21.75" customHeight="1">
      <c r="A43" s="50"/>
      <c r="B43" s="50"/>
      <c r="C43" s="50"/>
      <c r="D43" s="50"/>
      <c r="E43" s="48" t="s">
        <v>110</v>
      </c>
      <c r="F43" s="52"/>
      <c r="G43" s="48" t="s">
        <v>110</v>
      </c>
      <c r="H43" s="52"/>
      <c r="I43" s="75" t="s">
        <v>18</v>
      </c>
      <c r="J43" s="52"/>
      <c r="K43" s="48" t="s">
        <v>110</v>
      </c>
      <c r="L43" s="52"/>
      <c r="M43" s="48" t="s">
        <v>110</v>
      </c>
      <c r="N43" s="52"/>
      <c r="O43" s="50" t="s">
        <v>18</v>
      </c>
    </row>
    <row r="44" spans="1:18" ht="21.75" customHeight="1">
      <c r="A44" s="169"/>
      <c r="B44" s="57" t="s">
        <v>152</v>
      </c>
      <c r="C44" s="140" t="s">
        <v>138</v>
      </c>
      <c r="D44" s="50"/>
      <c r="E44" s="62">
        <v>69995</v>
      </c>
      <c r="F44" s="62"/>
      <c r="G44" s="62">
        <v>69996</v>
      </c>
      <c r="H44" s="62"/>
      <c r="I44" s="85">
        <v>0.38</v>
      </c>
      <c r="J44" s="52"/>
      <c r="K44" s="62">
        <v>0</v>
      </c>
      <c r="L44" s="62"/>
      <c r="M44" s="62">
        <v>0</v>
      </c>
      <c r="N44" s="62"/>
      <c r="O44" s="132">
        <v>0</v>
      </c>
    </row>
    <row r="45" spans="1:18" ht="21.75" customHeight="1">
      <c r="A45" s="169"/>
      <c r="B45" s="57" t="s">
        <v>98</v>
      </c>
      <c r="C45" s="140" t="s">
        <v>99</v>
      </c>
      <c r="D45" s="50"/>
      <c r="E45" s="186">
        <v>87959</v>
      </c>
      <c r="F45" s="62"/>
      <c r="G45" s="62">
        <v>87949</v>
      </c>
      <c r="H45" s="62"/>
      <c r="I45" s="85">
        <v>0.47</v>
      </c>
      <c r="J45" s="52"/>
      <c r="K45" s="62">
        <v>59735</v>
      </c>
      <c r="L45" s="62"/>
      <c r="M45" s="62">
        <v>59797</v>
      </c>
      <c r="N45" s="62"/>
      <c r="O45" s="85">
        <v>0.3</v>
      </c>
      <c r="Q45" s="137"/>
    </row>
    <row r="46" spans="1:18" ht="21.75" customHeight="1">
      <c r="A46" s="169"/>
      <c r="B46" s="57" t="s">
        <v>147</v>
      </c>
      <c r="C46" s="140" t="s">
        <v>99</v>
      </c>
      <c r="E46" s="187">
        <v>29980</v>
      </c>
      <c r="G46" s="156">
        <v>29980</v>
      </c>
      <c r="I46" s="85">
        <v>0.16</v>
      </c>
      <c r="K46" s="155">
        <v>0</v>
      </c>
      <c r="M46" s="155">
        <v>0</v>
      </c>
      <c r="O46" s="132">
        <v>0</v>
      </c>
      <c r="Q46" s="137"/>
    </row>
    <row r="47" spans="1:18" s="151" customFormat="1" ht="21.75" customHeight="1">
      <c r="A47" s="169"/>
      <c r="B47" s="57" t="s">
        <v>148</v>
      </c>
      <c r="C47" s="140" t="s">
        <v>150</v>
      </c>
      <c r="D47" s="152"/>
      <c r="E47" s="143">
        <v>49958</v>
      </c>
      <c r="F47" s="153"/>
      <c r="G47" s="155">
        <v>49957</v>
      </c>
      <c r="H47" s="153"/>
      <c r="I47" s="85">
        <v>0.27</v>
      </c>
      <c r="J47" s="154"/>
      <c r="K47" s="155">
        <v>0</v>
      </c>
      <c r="L47" s="155"/>
      <c r="M47" s="155">
        <v>0</v>
      </c>
      <c r="N47" s="155"/>
      <c r="O47" s="132">
        <v>0</v>
      </c>
      <c r="Q47" s="137"/>
      <c r="R47" s="25"/>
    </row>
    <row r="48" spans="1:18" s="151" customFormat="1" ht="21.75" customHeight="1">
      <c r="A48" s="169"/>
      <c r="B48" s="57" t="s">
        <v>149</v>
      </c>
      <c r="C48" s="140" t="s">
        <v>151</v>
      </c>
      <c r="D48" s="152"/>
      <c r="E48" s="143">
        <v>39966</v>
      </c>
      <c r="F48" s="153"/>
      <c r="G48" s="155">
        <v>39966</v>
      </c>
      <c r="H48" s="153"/>
      <c r="I48" s="85">
        <v>0.21</v>
      </c>
      <c r="J48" s="154"/>
      <c r="K48" s="155">
        <v>0</v>
      </c>
      <c r="L48" s="155"/>
      <c r="M48" s="155">
        <v>0</v>
      </c>
      <c r="N48" s="155"/>
      <c r="O48" s="132">
        <v>0</v>
      </c>
      <c r="Q48" s="137"/>
      <c r="R48" s="25"/>
    </row>
    <row r="49" spans="1:18" ht="21.75" customHeight="1">
      <c r="A49" s="170"/>
      <c r="B49" s="25" t="s">
        <v>121</v>
      </c>
      <c r="C49" s="140" t="s">
        <v>122</v>
      </c>
      <c r="D49" s="50"/>
      <c r="E49" s="143">
        <v>70929</v>
      </c>
      <c r="F49" s="155"/>
      <c r="G49" s="155">
        <v>70914</v>
      </c>
      <c r="H49" s="155"/>
      <c r="I49" s="85">
        <v>0.38</v>
      </c>
      <c r="J49" s="52"/>
      <c r="K49" s="155">
        <v>0</v>
      </c>
      <c r="L49" s="155"/>
      <c r="M49" s="155">
        <v>0</v>
      </c>
      <c r="N49" s="155"/>
      <c r="O49" s="132">
        <v>0</v>
      </c>
      <c r="Q49" s="137"/>
    </row>
    <row r="50" spans="1:18" s="151" customFormat="1" ht="21.75" customHeight="1">
      <c r="A50" s="170"/>
      <c r="B50" s="25" t="s">
        <v>159</v>
      </c>
      <c r="C50" s="140" t="s">
        <v>154</v>
      </c>
      <c r="D50" s="152"/>
      <c r="E50" s="155">
        <v>39941</v>
      </c>
      <c r="F50" s="155"/>
      <c r="G50" s="155">
        <v>39943</v>
      </c>
      <c r="H50" s="155"/>
      <c r="I50" s="85">
        <v>0.21</v>
      </c>
      <c r="J50" s="154"/>
      <c r="K50" s="155">
        <v>0</v>
      </c>
      <c r="L50" s="153"/>
      <c r="M50" s="155">
        <v>0</v>
      </c>
      <c r="N50" s="153"/>
      <c r="O50" s="155">
        <v>0</v>
      </c>
      <c r="R50" s="25"/>
    </row>
    <row r="51" spans="1:18" ht="21.75" customHeight="1">
      <c r="A51" s="171"/>
      <c r="B51" s="57" t="s">
        <v>123</v>
      </c>
      <c r="C51" s="140" t="s">
        <v>142</v>
      </c>
      <c r="D51" s="50"/>
      <c r="E51" s="155">
        <v>29947</v>
      </c>
      <c r="F51" s="155"/>
      <c r="G51" s="155">
        <v>29903</v>
      </c>
      <c r="H51" s="155"/>
      <c r="I51" s="85">
        <v>0.16</v>
      </c>
      <c r="J51" s="52"/>
      <c r="K51" s="62">
        <v>0</v>
      </c>
      <c r="L51" s="62"/>
      <c r="M51" s="62">
        <v>0</v>
      </c>
      <c r="N51" s="62"/>
      <c r="O51" s="132">
        <v>0</v>
      </c>
    </row>
    <row r="52" spans="1:18" ht="21.75" customHeight="1">
      <c r="A52" s="170"/>
      <c r="B52" s="57" t="s">
        <v>153</v>
      </c>
      <c r="C52" s="140" t="s">
        <v>155</v>
      </c>
      <c r="D52" s="50"/>
      <c r="E52" s="155">
        <v>10012</v>
      </c>
      <c r="F52" s="155"/>
      <c r="G52" s="155">
        <v>10010</v>
      </c>
      <c r="H52" s="155"/>
      <c r="I52" s="85">
        <v>0.05</v>
      </c>
      <c r="J52" s="52"/>
      <c r="K52" s="168">
        <v>0</v>
      </c>
      <c r="L52" s="168"/>
      <c r="M52" s="168">
        <v>0</v>
      </c>
      <c r="N52" s="168"/>
      <c r="O52" s="132">
        <v>0</v>
      </c>
    </row>
    <row r="53" spans="1:18" ht="21.75" customHeight="1">
      <c r="A53" s="25" t="s">
        <v>71</v>
      </c>
      <c r="B53" s="57"/>
      <c r="C53" s="140"/>
      <c r="D53" s="50"/>
      <c r="E53" s="62"/>
      <c r="F53" s="62"/>
      <c r="G53" s="62"/>
      <c r="H53" s="62"/>
      <c r="I53" s="85"/>
      <c r="J53" s="52"/>
      <c r="K53" s="62"/>
      <c r="L53" s="62"/>
      <c r="M53" s="62"/>
      <c r="N53" s="62"/>
      <c r="O53" s="132"/>
    </row>
    <row r="54" spans="1:18" ht="21.75" customHeight="1">
      <c r="A54" s="56"/>
      <c r="B54" s="57" t="s">
        <v>100</v>
      </c>
      <c r="C54" s="140" t="s">
        <v>85</v>
      </c>
      <c r="D54" s="50"/>
      <c r="E54" s="168">
        <v>0</v>
      </c>
      <c r="F54" s="62"/>
      <c r="G54" s="168">
        <v>0</v>
      </c>
      <c r="H54" s="62"/>
      <c r="I54" s="132">
        <v>0</v>
      </c>
      <c r="J54" s="52"/>
      <c r="K54" s="62">
        <v>19988</v>
      </c>
      <c r="L54" s="62"/>
      <c r="M54" s="62">
        <v>19988</v>
      </c>
      <c r="N54" s="62"/>
      <c r="O54" s="85">
        <v>0.1</v>
      </c>
    </row>
    <row r="55" spans="1:18" ht="21.75" customHeight="1">
      <c r="A55" s="56"/>
      <c r="B55" s="57" t="s">
        <v>101</v>
      </c>
      <c r="C55" s="140" t="s">
        <v>139</v>
      </c>
      <c r="D55" s="50"/>
      <c r="E55" s="168">
        <v>0</v>
      </c>
      <c r="F55" s="62"/>
      <c r="G55" s="168">
        <v>0</v>
      </c>
      <c r="H55" s="62"/>
      <c r="I55" s="132">
        <v>0</v>
      </c>
      <c r="J55" s="52"/>
      <c r="K55" s="62">
        <v>9990</v>
      </c>
      <c r="L55" s="62"/>
      <c r="M55" s="62">
        <v>9991</v>
      </c>
      <c r="N55" s="62"/>
      <c r="O55" s="85">
        <v>0.05</v>
      </c>
    </row>
    <row r="56" spans="1:18" ht="21.75" customHeight="1">
      <c r="A56" s="56"/>
      <c r="B56" s="57" t="s">
        <v>102</v>
      </c>
      <c r="C56" s="140" t="s">
        <v>103</v>
      </c>
      <c r="D56" s="50"/>
      <c r="E56" s="168">
        <v>0</v>
      </c>
      <c r="F56" s="62"/>
      <c r="G56" s="168">
        <v>0</v>
      </c>
      <c r="H56" s="62"/>
      <c r="I56" s="132">
        <v>0</v>
      </c>
      <c r="J56" s="52"/>
      <c r="K56" s="62">
        <v>49905</v>
      </c>
      <c r="L56" s="62"/>
      <c r="M56" s="62">
        <v>49913</v>
      </c>
      <c r="N56" s="62"/>
      <c r="O56" s="85">
        <v>0.25</v>
      </c>
    </row>
    <row r="57" spans="1:18" ht="21.75" customHeight="1">
      <c r="A57" s="56"/>
      <c r="B57" s="57" t="s">
        <v>104</v>
      </c>
      <c r="C57" s="140" t="s">
        <v>90</v>
      </c>
      <c r="D57" s="50"/>
      <c r="E57" s="168">
        <v>0</v>
      </c>
      <c r="F57" s="62"/>
      <c r="G57" s="168">
        <v>0</v>
      </c>
      <c r="H57" s="62"/>
      <c r="I57" s="132">
        <v>0</v>
      </c>
      <c r="J57" s="52"/>
      <c r="K57" s="62">
        <v>59889</v>
      </c>
      <c r="L57" s="62"/>
      <c r="M57" s="62">
        <v>59884</v>
      </c>
      <c r="N57" s="62"/>
      <c r="O57" s="85">
        <v>0.3</v>
      </c>
    </row>
    <row r="58" spans="1:18" ht="21.75" customHeight="1">
      <c r="A58" s="170"/>
      <c r="B58" s="57" t="s">
        <v>131</v>
      </c>
      <c r="C58" s="140" t="s">
        <v>140</v>
      </c>
      <c r="D58" s="50"/>
      <c r="E58" s="62">
        <v>33994</v>
      </c>
      <c r="F58" s="62"/>
      <c r="G58" s="168">
        <v>33996</v>
      </c>
      <c r="H58" s="62"/>
      <c r="I58" s="85">
        <v>0.18</v>
      </c>
      <c r="J58" s="52"/>
      <c r="K58" s="62">
        <v>0</v>
      </c>
      <c r="L58" s="62"/>
      <c r="M58" s="62">
        <v>0</v>
      </c>
      <c r="N58" s="62"/>
      <c r="O58" s="132">
        <v>0</v>
      </c>
    </row>
    <row r="59" spans="1:18" ht="21.75" customHeight="1">
      <c r="A59" s="170"/>
      <c r="B59" s="57" t="s">
        <v>127</v>
      </c>
      <c r="C59" s="140" t="s">
        <v>141</v>
      </c>
      <c r="D59" s="50"/>
      <c r="E59" s="62">
        <v>25990</v>
      </c>
      <c r="F59" s="62"/>
      <c r="G59" s="168">
        <v>25988</v>
      </c>
      <c r="H59" s="62"/>
      <c r="I59" s="85">
        <v>0.14000000000000001</v>
      </c>
      <c r="J59" s="52"/>
      <c r="K59" s="62">
        <v>0</v>
      </c>
      <c r="L59" s="62"/>
      <c r="M59" s="62">
        <v>0</v>
      </c>
      <c r="N59" s="62"/>
      <c r="O59" s="62">
        <v>0</v>
      </c>
    </row>
    <row r="60" spans="1:18" ht="21.75" customHeight="1">
      <c r="A60" s="170"/>
      <c r="B60" s="57" t="s">
        <v>125</v>
      </c>
      <c r="C60" s="24" t="s">
        <v>129</v>
      </c>
      <c r="D60" s="50"/>
      <c r="E60" s="62">
        <v>139910</v>
      </c>
      <c r="F60" s="62"/>
      <c r="G60" s="168">
        <v>139902</v>
      </c>
      <c r="H60" s="62"/>
      <c r="I60" s="85">
        <v>0.75</v>
      </c>
      <c r="J60" s="52"/>
      <c r="K60" s="62">
        <v>0</v>
      </c>
      <c r="L60" s="62"/>
      <c r="M60" s="62">
        <v>0</v>
      </c>
      <c r="N60" s="62"/>
      <c r="O60" s="132">
        <v>0</v>
      </c>
    </row>
    <row r="61" spans="1:18" ht="21.75" customHeight="1">
      <c r="A61" s="170"/>
      <c r="B61" s="57" t="s">
        <v>126</v>
      </c>
      <c r="C61" s="24" t="s">
        <v>130</v>
      </c>
      <c r="D61" s="50"/>
      <c r="E61" s="62">
        <v>14987</v>
      </c>
      <c r="F61" s="62"/>
      <c r="G61" s="168">
        <v>14987</v>
      </c>
      <c r="H61" s="62"/>
      <c r="I61" s="85">
        <v>0.08</v>
      </c>
      <c r="J61" s="52"/>
      <c r="K61" s="62">
        <v>0</v>
      </c>
      <c r="L61" s="62"/>
      <c r="M61" s="62">
        <v>0</v>
      </c>
      <c r="N61" s="62"/>
      <c r="O61" s="132">
        <v>0</v>
      </c>
    </row>
    <row r="62" spans="1:18" ht="21.75" customHeight="1">
      <c r="A62" s="172"/>
      <c r="B62" s="57" t="s">
        <v>124</v>
      </c>
      <c r="C62" s="50" t="s">
        <v>128</v>
      </c>
      <c r="D62" s="50"/>
      <c r="E62" s="62">
        <v>24979</v>
      </c>
      <c r="F62" s="62"/>
      <c r="G62" s="168">
        <v>24970</v>
      </c>
      <c r="H62" s="62"/>
      <c r="I62" s="157">
        <v>0.13</v>
      </c>
      <c r="J62" s="52"/>
      <c r="K62" s="62">
        <v>0</v>
      </c>
      <c r="L62" s="62"/>
      <c r="M62" s="62">
        <v>0</v>
      </c>
      <c r="N62" s="62"/>
      <c r="O62" s="62">
        <v>0</v>
      </c>
    </row>
    <row r="63" spans="1:18" ht="21.75" customHeight="1">
      <c r="A63" s="170"/>
      <c r="B63" s="57" t="s">
        <v>156</v>
      </c>
      <c r="C63" s="24" t="s">
        <v>157</v>
      </c>
      <c r="D63" s="50"/>
      <c r="E63" s="62">
        <v>99661</v>
      </c>
      <c r="F63" s="62"/>
      <c r="G63" s="62">
        <v>99645</v>
      </c>
      <c r="H63" s="62"/>
      <c r="I63" s="129">
        <v>0.54</v>
      </c>
      <c r="J63" s="52"/>
      <c r="K63" s="62">
        <v>0</v>
      </c>
      <c r="L63" s="62"/>
      <c r="M63" s="62">
        <v>0</v>
      </c>
      <c r="N63" s="62"/>
      <c r="O63" s="62">
        <v>0</v>
      </c>
    </row>
    <row r="64" spans="1:18" ht="21.75" customHeight="1">
      <c r="A64" s="56" t="s">
        <v>28</v>
      </c>
      <c r="E64" s="65">
        <f>SUM(E19:E31,E32:E63)</f>
        <v>818208</v>
      </c>
      <c r="F64" s="66"/>
      <c r="G64" s="65">
        <f>SUM(G19:G31,G32:G63)</f>
        <v>818106</v>
      </c>
      <c r="H64" s="66"/>
      <c r="I64" s="181">
        <f>SUM(I19:I31,I32:I63)</f>
        <v>4.3800000000000008</v>
      </c>
      <c r="K64" s="65">
        <f>SUM(K19:K31,K32:K63)</f>
        <v>924306</v>
      </c>
      <c r="L64" s="66"/>
      <c r="M64" s="65">
        <f>SUM(M19:M31,M32:M63)</f>
        <v>924404</v>
      </c>
      <c r="N64" s="66"/>
      <c r="O64" s="181">
        <f>SUM(O19:O31,O32:O63)</f>
        <v>4.6499999999999986</v>
      </c>
      <c r="R64" s="81"/>
    </row>
    <row r="65" spans="1:18" ht="21.75" customHeight="1" thickBot="1">
      <c r="A65" s="56" t="s">
        <v>41</v>
      </c>
      <c r="E65" s="67">
        <f>+E15+E64</f>
        <v>16831127</v>
      </c>
      <c r="F65" s="66"/>
      <c r="G65" s="67">
        <f>SUM(G15,G64)</f>
        <v>18660949</v>
      </c>
      <c r="H65" s="66"/>
      <c r="I65" s="130">
        <f>+I15+I64</f>
        <v>100</v>
      </c>
      <c r="K65" s="67">
        <f>+K15+K64</f>
        <v>17640571</v>
      </c>
      <c r="L65" s="66"/>
      <c r="M65" s="67">
        <f>SUM(M15,M64)</f>
        <v>19895127</v>
      </c>
      <c r="N65" s="66"/>
      <c r="O65" s="68">
        <f>+O15+O64</f>
        <v>100</v>
      </c>
      <c r="R65" s="81"/>
    </row>
    <row r="66" spans="1:18" ht="21.75" customHeight="1" thickTop="1">
      <c r="A66" s="56"/>
      <c r="E66" s="69"/>
      <c r="G66" s="70">
        <f>G65-BS!I10</f>
        <v>0</v>
      </c>
      <c r="I66" s="79"/>
      <c r="K66" s="69"/>
      <c r="M66" s="70">
        <f>M65-BS!K10</f>
        <v>0</v>
      </c>
      <c r="O66" s="26"/>
      <c r="R66" s="81"/>
    </row>
    <row r="67" spans="1:18" ht="21.75" customHeight="1">
      <c r="A67" s="184" t="s">
        <v>167</v>
      </c>
      <c r="B67" s="137"/>
      <c r="C67" s="137"/>
      <c r="D67" s="137"/>
      <c r="E67" s="185"/>
      <c r="F67" s="137"/>
      <c r="G67" s="70"/>
      <c r="H67" s="137"/>
      <c r="I67" s="79"/>
      <c r="J67" s="137"/>
      <c r="K67" s="185"/>
      <c r="L67" s="137"/>
      <c r="M67" s="70"/>
      <c r="N67" s="137"/>
      <c r="O67" s="26"/>
      <c r="R67" s="81"/>
    </row>
    <row r="68" spans="1:18" ht="11.25" customHeight="1">
      <c r="A68" s="183"/>
      <c r="E68" s="69"/>
      <c r="G68" s="70"/>
      <c r="I68" s="79"/>
      <c r="K68" s="69"/>
      <c r="M68" s="70"/>
      <c r="O68" s="26"/>
      <c r="R68" s="81"/>
    </row>
    <row r="69" spans="1:18" s="137" customFormat="1" ht="21.75" customHeight="1">
      <c r="A69" s="139" t="s">
        <v>26</v>
      </c>
      <c r="C69" s="145"/>
      <c r="D69" s="145"/>
      <c r="I69" s="80"/>
      <c r="J69" s="145"/>
      <c r="O69" s="23"/>
    </row>
    <row r="70" spans="1:18" ht="21.75" customHeight="1">
      <c r="O70" s="23"/>
    </row>
  </sheetData>
  <mergeCells count="14">
    <mergeCell ref="K39:O39"/>
    <mergeCell ref="A1:J1"/>
    <mergeCell ref="A2:J2"/>
    <mergeCell ref="A3:J3"/>
    <mergeCell ref="E5:I5"/>
    <mergeCell ref="K5:O5"/>
    <mergeCell ref="E6:I6"/>
    <mergeCell ref="E40:I40"/>
    <mergeCell ref="A42:C42"/>
    <mergeCell ref="A8:C8"/>
    <mergeCell ref="A35:J35"/>
    <mergeCell ref="A36:J36"/>
    <mergeCell ref="A37:J37"/>
    <mergeCell ref="E39:I39"/>
  </mergeCells>
  <phoneticPr fontId="3" type="noConversion"/>
  <pageMargins left="0.82677165354330717" right="0.39370078740157483" top="0.78740157480314965" bottom="0.39370078740157483" header="0.31496062992125984" footer="0.31496062992125984"/>
  <pageSetup paperSize="9" scale="66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01BC-9866-4C48-B186-52455151280D}">
  <dimension ref="A1:X30"/>
  <sheetViews>
    <sheetView showGridLines="0" zoomScaleNormal="100" zoomScaleSheetLayoutView="130" workbookViewId="0"/>
  </sheetViews>
  <sheetFormatPr defaultColWidth="9.28515625" defaultRowHeight="24" customHeight="1"/>
  <cols>
    <col min="1" max="1" width="14.28515625" style="86" customWidth="1"/>
    <col min="2" max="2" width="9.28515625" style="86"/>
    <col min="3" max="3" width="12.5703125" style="86" customWidth="1"/>
    <col min="4" max="4" width="10.28515625" style="86" customWidth="1"/>
    <col min="5" max="5" width="2.5703125" style="86" customWidth="1"/>
    <col min="6" max="6" width="5.42578125" style="86" customWidth="1"/>
    <col min="7" max="7" width="2.7109375" style="86" customWidth="1"/>
    <col min="8" max="8" width="9.7109375" style="87" customWidth="1"/>
    <col min="9" max="9" width="1.42578125" style="86" customWidth="1"/>
    <col min="10" max="10" width="16.42578125" style="64" customWidth="1"/>
    <col min="11" max="11" width="0.7109375" style="89" customWidth="1"/>
    <col min="12" max="12" width="16.42578125" style="88" customWidth="1"/>
    <col min="13" max="13" width="0.7109375" style="86" customWidth="1"/>
    <col min="14" max="14" width="10" style="86" bestFit="1" customWidth="1"/>
    <col min="15" max="15" width="13.7109375" style="86" bestFit="1" customWidth="1"/>
    <col min="16" max="16" width="11.5703125" style="86" bestFit="1" customWidth="1"/>
    <col min="17" max="17" width="13.5703125" style="86" bestFit="1" customWidth="1"/>
    <col min="18" max="21" width="9.28515625" style="86"/>
    <col min="22" max="22" width="12" style="86" bestFit="1" customWidth="1"/>
    <col min="23" max="23" width="9.28515625" style="86"/>
    <col min="24" max="24" width="12" style="86" bestFit="1" customWidth="1"/>
    <col min="25" max="16384" width="9.28515625" style="86"/>
  </cols>
  <sheetData>
    <row r="1" spans="1:24" s="88" customFormat="1" ht="24" customHeight="1">
      <c r="A1" s="86"/>
      <c r="B1" s="86"/>
      <c r="C1" s="86"/>
      <c r="D1" s="86"/>
      <c r="E1" s="86"/>
      <c r="F1" s="86"/>
      <c r="G1" s="86"/>
      <c r="H1" s="87"/>
      <c r="I1" s="86"/>
      <c r="K1" s="89"/>
      <c r="L1" s="90" t="s">
        <v>20</v>
      </c>
      <c r="M1" s="86"/>
      <c r="N1" s="86"/>
      <c r="O1" s="86"/>
    </row>
    <row r="2" spans="1:24" s="88" customFormat="1" ht="24" customHeight="1">
      <c r="A2" s="194" t="s">
        <v>49</v>
      </c>
      <c r="B2" s="194"/>
      <c r="C2" s="194"/>
      <c r="D2" s="194"/>
      <c r="E2" s="194"/>
      <c r="F2" s="194"/>
      <c r="G2" s="194"/>
      <c r="H2" s="194"/>
      <c r="I2" s="194"/>
      <c r="J2" s="194"/>
      <c r="K2" s="89"/>
      <c r="M2" s="86"/>
      <c r="N2" s="86"/>
      <c r="O2" s="86"/>
    </row>
    <row r="3" spans="1:24" s="88" customFormat="1" ht="24" customHeight="1">
      <c r="A3" s="194" t="s">
        <v>70</v>
      </c>
      <c r="B3" s="194"/>
      <c r="C3" s="194"/>
      <c r="D3" s="194"/>
      <c r="E3" s="194"/>
      <c r="F3" s="194"/>
      <c r="G3" s="194"/>
      <c r="H3" s="194"/>
      <c r="I3" s="194"/>
      <c r="J3" s="194"/>
      <c r="K3" s="89"/>
      <c r="M3" s="86"/>
      <c r="N3" s="86"/>
      <c r="O3" s="86"/>
    </row>
    <row r="4" spans="1:24" s="88" customFormat="1" ht="24" customHeight="1">
      <c r="A4" s="91" t="s">
        <v>145</v>
      </c>
      <c r="B4" s="92"/>
      <c r="C4" s="92"/>
      <c r="D4" s="92"/>
      <c r="E4" s="92"/>
      <c r="F4" s="92"/>
      <c r="G4" s="92"/>
      <c r="H4" s="93"/>
      <c r="I4" s="92"/>
      <c r="K4" s="89"/>
      <c r="M4" s="86"/>
      <c r="N4" s="86"/>
      <c r="O4" s="86"/>
    </row>
    <row r="5" spans="1:24" s="88" customFormat="1" ht="24" customHeight="1">
      <c r="A5" s="91"/>
      <c r="B5" s="92"/>
      <c r="C5" s="92"/>
      <c r="D5" s="92"/>
      <c r="E5" s="92"/>
      <c r="F5" s="92"/>
      <c r="G5" s="92"/>
      <c r="H5" s="93"/>
      <c r="I5" s="92"/>
      <c r="K5" s="89"/>
      <c r="L5" s="90" t="s">
        <v>21</v>
      </c>
      <c r="M5" s="86"/>
      <c r="N5" s="86"/>
      <c r="O5" s="86"/>
    </row>
    <row r="6" spans="1:24" s="88" customFormat="1" ht="24" customHeight="1">
      <c r="A6" s="64"/>
      <c r="B6" s="64"/>
      <c r="C6" s="64"/>
      <c r="D6" s="64"/>
      <c r="E6" s="92"/>
      <c r="F6" s="92"/>
      <c r="G6" s="64"/>
      <c r="H6" s="94" t="s">
        <v>0</v>
      </c>
      <c r="I6" s="95"/>
      <c r="J6" s="96">
        <v>2565</v>
      </c>
      <c r="K6" s="97"/>
      <c r="L6" s="96">
        <v>2564</v>
      </c>
      <c r="M6" s="86"/>
      <c r="N6" s="86"/>
      <c r="O6" s="86"/>
      <c r="Q6" s="86"/>
    </row>
    <row r="7" spans="1:24" s="88" customFormat="1" ht="24" customHeight="1">
      <c r="A7" s="98" t="s">
        <v>162</v>
      </c>
      <c r="B7" s="64"/>
      <c r="C7" s="64"/>
      <c r="D7" s="64"/>
      <c r="E7" s="64"/>
      <c r="F7" s="64"/>
      <c r="G7" s="64"/>
      <c r="H7" s="93"/>
      <c r="I7" s="92"/>
      <c r="J7" s="92"/>
      <c r="K7" s="89"/>
      <c r="L7" s="92"/>
      <c r="M7" s="86"/>
      <c r="N7" s="86"/>
      <c r="O7" s="86"/>
    </row>
    <row r="8" spans="1:24" s="88" customFormat="1" ht="24" customHeight="1">
      <c r="A8" s="99" t="s">
        <v>42</v>
      </c>
      <c r="B8" s="64"/>
      <c r="C8" s="64"/>
      <c r="D8" s="64"/>
      <c r="E8" s="64"/>
      <c r="F8" s="64"/>
      <c r="G8" s="64"/>
      <c r="H8" s="93">
        <v>10</v>
      </c>
      <c r="I8" s="100"/>
      <c r="J8" s="100">
        <v>173110</v>
      </c>
      <c r="K8" s="100"/>
      <c r="L8" s="100">
        <v>251326</v>
      </c>
      <c r="M8" s="86"/>
      <c r="N8" s="86"/>
      <c r="O8" s="86"/>
      <c r="P8" s="102"/>
      <c r="Q8" s="102"/>
      <c r="S8" s="133"/>
      <c r="T8" s="133"/>
      <c r="V8" s="102"/>
      <c r="W8" s="102"/>
      <c r="X8" s="102"/>
    </row>
    <row r="9" spans="1:24" s="163" customFormat="1" ht="24" customHeight="1">
      <c r="A9" s="173" t="s">
        <v>158</v>
      </c>
      <c r="B9" s="139"/>
      <c r="C9" s="139"/>
      <c r="D9" s="139"/>
      <c r="E9" s="139"/>
      <c r="F9" s="139"/>
      <c r="G9" s="139"/>
      <c r="H9" s="174"/>
      <c r="I9" s="175"/>
      <c r="J9" s="176">
        <v>8051</v>
      </c>
      <c r="K9" s="175"/>
      <c r="L9" s="176">
        <v>0</v>
      </c>
      <c r="M9" s="86"/>
      <c r="N9" s="86"/>
      <c r="O9" s="86"/>
      <c r="P9" s="102"/>
      <c r="Q9" s="102"/>
      <c r="S9" s="164"/>
      <c r="T9" s="164"/>
      <c r="V9" s="102"/>
      <c r="W9" s="102"/>
      <c r="X9" s="102"/>
    </row>
    <row r="10" spans="1:24" s="88" customFormat="1" ht="24" customHeight="1">
      <c r="A10" s="98" t="s">
        <v>29</v>
      </c>
      <c r="B10" s="64"/>
      <c r="C10" s="64"/>
      <c r="D10" s="64"/>
      <c r="E10" s="64"/>
      <c r="F10" s="64"/>
      <c r="G10" s="64"/>
      <c r="H10" s="93"/>
      <c r="I10" s="100"/>
      <c r="J10" s="103">
        <v>181161</v>
      </c>
      <c r="K10" s="100"/>
      <c r="L10" s="103">
        <v>251326</v>
      </c>
      <c r="M10" s="86"/>
      <c r="N10" s="86"/>
      <c r="O10" s="86"/>
      <c r="P10" s="102"/>
      <c r="Q10" s="102"/>
      <c r="S10" s="133"/>
      <c r="T10" s="133"/>
      <c r="V10" s="102"/>
      <c r="W10" s="102"/>
      <c r="X10" s="102"/>
    </row>
    <row r="11" spans="1:24" s="88" customFormat="1" ht="24" customHeight="1">
      <c r="A11" s="98" t="s">
        <v>8</v>
      </c>
      <c r="B11" s="64"/>
      <c r="C11" s="64"/>
      <c r="D11" s="64"/>
      <c r="E11" s="64"/>
      <c r="F11" s="64"/>
      <c r="G11" s="64"/>
      <c r="H11" s="93"/>
      <c r="I11" s="100"/>
      <c r="J11" s="104"/>
      <c r="K11" s="100"/>
      <c r="L11" s="104"/>
      <c r="M11" s="86"/>
      <c r="N11" s="86"/>
      <c r="O11" s="86"/>
      <c r="P11" s="102"/>
      <c r="Q11" s="102"/>
      <c r="S11" s="133"/>
      <c r="T11" s="133"/>
      <c r="V11" s="102"/>
      <c r="W11" s="102"/>
      <c r="X11" s="102"/>
    </row>
    <row r="12" spans="1:24" s="88" customFormat="1" ht="24" customHeight="1">
      <c r="A12" s="105" t="s">
        <v>43</v>
      </c>
      <c r="B12" s="64"/>
      <c r="C12" s="64"/>
      <c r="D12" s="64"/>
      <c r="E12" s="64"/>
      <c r="F12" s="64"/>
      <c r="G12" s="64"/>
      <c r="H12" s="93">
        <v>11</v>
      </c>
      <c r="I12" s="100"/>
      <c r="J12" s="107">
        <v>2405</v>
      </c>
      <c r="K12" s="100"/>
      <c r="L12" s="100">
        <v>2442</v>
      </c>
      <c r="M12" s="86"/>
      <c r="O12" s="86"/>
      <c r="P12" s="102"/>
      <c r="Q12" s="102"/>
      <c r="S12" s="133"/>
      <c r="T12" s="133"/>
      <c r="V12" s="102"/>
      <c r="W12" s="102"/>
      <c r="X12" s="102"/>
    </row>
    <row r="13" spans="1:24" s="88" customFormat="1" ht="24" customHeight="1">
      <c r="A13" s="106" t="s">
        <v>22</v>
      </c>
      <c r="B13" s="64"/>
      <c r="C13" s="64"/>
      <c r="D13" s="64"/>
      <c r="E13" s="64"/>
      <c r="F13" s="64"/>
      <c r="G13" s="64"/>
      <c r="H13" s="93">
        <v>11</v>
      </c>
      <c r="I13" s="100"/>
      <c r="J13" s="177">
        <v>751</v>
      </c>
      <c r="K13" s="100"/>
      <c r="L13" s="107">
        <v>804</v>
      </c>
      <c r="M13" s="86"/>
      <c r="N13" s="128"/>
      <c r="O13" s="86"/>
      <c r="P13" s="102"/>
      <c r="Q13" s="102"/>
      <c r="S13" s="133"/>
      <c r="T13" s="133"/>
      <c r="V13" s="102"/>
      <c r="W13" s="102"/>
      <c r="X13" s="102"/>
    </row>
    <row r="14" spans="1:24" s="88" customFormat="1" ht="24" customHeight="1">
      <c r="A14" s="106" t="s">
        <v>23</v>
      </c>
      <c r="B14" s="64"/>
      <c r="C14" s="64"/>
      <c r="D14" s="64"/>
      <c r="E14" s="64"/>
      <c r="F14" s="64"/>
      <c r="G14" s="64"/>
      <c r="H14" s="93"/>
      <c r="I14" s="100"/>
      <c r="J14" s="175">
        <v>935</v>
      </c>
      <c r="K14" s="100"/>
      <c r="L14" s="100">
        <v>1131</v>
      </c>
      <c r="M14" s="86"/>
      <c r="N14" s="128"/>
      <c r="O14" s="86"/>
      <c r="P14" s="102"/>
      <c r="Q14" s="102"/>
      <c r="S14" s="133"/>
      <c r="T14" s="133"/>
      <c r="V14" s="102"/>
      <c r="W14" s="102"/>
      <c r="X14" s="102"/>
    </row>
    <row r="15" spans="1:24" s="88" customFormat="1" ht="24" customHeight="1">
      <c r="A15" s="106" t="s">
        <v>24</v>
      </c>
      <c r="B15" s="64"/>
      <c r="C15" s="64"/>
      <c r="D15" s="64"/>
      <c r="E15" s="64"/>
      <c r="F15" s="64"/>
      <c r="G15" s="64"/>
      <c r="H15" s="93"/>
      <c r="I15" s="100"/>
      <c r="J15" s="175">
        <v>601</v>
      </c>
      <c r="K15" s="100"/>
      <c r="L15" s="100">
        <v>869</v>
      </c>
      <c r="M15" s="86"/>
      <c r="N15" s="128"/>
      <c r="O15" s="86"/>
      <c r="P15" s="102"/>
      <c r="Q15" s="102"/>
      <c r="S15" s="133"/>
      <c r="T15" s="133"/>
      <c r="V15" s="102"/>
      <c r="W15" s="102"/>
      <c r="X15" s="102"/>
    </row>
    <row r="16" spans="1:24" s="88" customFormat="1" ht="24" customHeight="1">
      <c r="A16" s="105" t="s">
        <v>25</v>
      </c>
      <c r="B16" s="64"/>
      <c r="C16" s="64"/>
      <c r="D16" s="64"/>
      <c r="E16" s="64"/>
      <c r="F16" s="64"/>
      <c r="G16" s="64"/>
      <c r="H16" s="93"/>
      <c r="I16" s="100"/>
      <c r="J16" s="101">
        <v>1751</v>
      </c>
      <c r="K16" s="100"/>
      <c r="L16" s="101">
        <v>1532</v>
      </c>
      <c r="M16" s="86"/>
      <c r="O16" s="86"/>
      <c r="P16" s="102"/>
      <c r="Q16" s="102"/>
      <c r="S16" s="133"/>
      <c r="T16" s="133"/>
      <c r="V16" s="102"/>
      <c r="W16" s="102"/>
      <c r="X16" s="102"/>
    </row>
    <row r="17" spans="1:24" s="88" customFormat="1" ht="24" customHeight="1">
      <c r="A17" s="98" t="s">
        <v>9</v>
      </c>
      <c r="B17" s="64"/>
      <c r="C17" s="64"/>
      <c r="D17" s="64"/>
      <c r="E17" s="64"/>
      <c r="F17" s="64"/>
      <c r="G17" s="64"/>
      <c r="H17" s="93"/>
      <c r="I17" s="100"/>
      <c r="J17" s="104">
        <f>SUM(J12:J16)</f>
        <v>6443</v>
      </c>
      <c r="K17" s="100"/>
      <c r="L17" s="104">
        <f>SUM(L12:L16)</f>
        <v>6778</v>
      </c>
      <c r="M17" s="86"/>
      <c r="N17" s="100"/>
      <c r="O17" s="86"/>
      <c r="P17" s="102"/>
      <c r="Q17" s="102"/>
      <c r="S17" s="133"/>
      <c r="T17" s="133"/>
      <c r="V17" s="102"/>
      <c r="W17" s="102"/>
      <c r="X17" s="102"/>
    </row>
    <row r="18" spans="1:24" s="88" customFormat="1" ht="24" customHeight="1">
      <c r="A18" s="91" t="s">
        <v>31</v>
      </c>
      <c r="B18" s="64"/>
      <c r="C18" s="64"/>
      <c r="D18" s="64"/>
      <c r="E18" s="64"/>
      <c r="F18" s="64"/>
      <c r="G18" s="64"/>
      <c r="H18" s="93"/>
      <c r="I18" s="100"/>
      <c r="J18" s="108">
        <f>SUM(J10,)-J17</f>
        <v>174718</v>
      </c>
      <c r="K18" s="100"/>
      <c r="L18" s="108">
        <f>SUM(L10,)-L17</f>
        <v>244548</v>
      </c>
      <c r="M18" s="86"/>
      <c r="N18" s="100"/>
      <c r="O18" s="86"/>
      <c r="P18" s="100"/>
      <c r="Q18" s="102"/>
      <c r="S18" s="133"/>
      <c r="T18" s="133"/>
      <c r="V18" s="102"/>
      <c r="W18" s="102"/>
      <c r="X18" s="102"/>
    </row>
    <row r="19" spans="1:24" s="88" customFormat="1" ht="24" customHeight="1">
      <c r="A19" s="98" t="s">
        <v>114</v>
      </c>
      <c r="B19" s="64"/>
      <c r="C19" s="64"/>
      <c r="D19" s="64"/>
      <c r="E19" s="64"/>
      <c r="F19" s="64"/>
      <c r="G19" s="64"/>
      <c r="H19" s="93"/>
      <c r="I19" s="100"/>
      <c r="J19" s="104"/>
      <c r="K19" s="100"/>
      <c r="L19" s="104"/>
      <c r="M19" s="86"/>
      <c r="N19" s="86"/>
      <c r="O19" s="86"/>
      <c r="P19" s="102"/>
      <c r="Q19" s="102"/>
      <c r="S19" s="133"/>
      <c r="T19" s="133"/>
      <c r="V19" s="102"/>
      <c r="W19" s="102"/>
      <c r="X19" s="102"/>
    </row>
    <row r="20" spans="1:24" s="88" customFormat="1" ht="24" customHeight="1">
      <c r="A20" s="64" t="s">
        <v>72</v>
      </c>
      <c r="B20" s="64"/>
      <c r="C20" s="64"/>
      <c r="D20" s="64"/>
      <c r="E20" s="64"/>
      <c r="F20" s="64"/>
      <c r="G20" s="64"/>
      <c r="H20" s="93"/>
      <c r="I20" s="100"/>
      <c r="J20" s="104">
        <v>0</v>
      </c>
      <c r="K20" s="100"/>
      <c r="L20" s="104">
        <v>-35</v>
      </c>
      <c r="M20" s="86"/>
      <c r="N20" s="86"/>
      <c r="O20" s="86"/>
      <c r="P20" s="102"/>
      <c r="Q20" s="102"/>
      <c r="S20" s="133"/>
      <c r="T20" s="133"/>
      <c r="V20" s="102"/>
      <c r="W20" s="102"/>
      <c r="X20" s="102"/>
    </row>
    <row r="21" spans="1:24" s="88" customFormat="1" ht="24" customHeight="1">
      <c r="A21" s="105" t="s">
        <v>160</v>
      </c>
      <c r="B21" s="64"/>
      <c r="C21" s="64"/>
      <c r="D21" s="64"/>
      <c r="E21" s="64"/>
      <c r="F21" s="64"/>
      <c r="G21" s="64"/>
      <c r="H21" s="93"/>
      <c r="I21" s="100"/>
      <c r="J21" s="166">
        <v>2591</v>
      </c>
      <c r="K21" s="100"/>
      <c r="L21" s="109">
        <v>41647</v>
      </c>
      <c r="M21" s="86"/>
      <c r="N21" s="86"/>
      <c r="O21" s="86"/>
      <c r="P21" s="102"/>
      <c r="Q21" s="102"/>
      <c r="S21" s="133"/>
      <c r="T21" s="133"/>
      <c r="V21" s="102"/>
      <c r="W21" s="102"/>
      <c r="X21" s="102"/>
    </row>
    <row r="22" spans="1:24" s="88" customFormat="1" ht="24" customHeight="1">
      <c r="A22" s="98" t="s">
        <v>161</v>
      </c>
      <c r="B22" s="64"/>
      <c r="C22" s="64"/>
      <c r="D22" s="64"/>
      <c r="E22" s="64"/>
      <c r="F22" s="64"/>
      <c r="G22" s="64"/>
      <c r="H22" s="93"/>
      <c r="I22" s="100"/>
      <c r="J22" s="110">
        <f>SUM(J20:J21)</f>
        <v>2591</v>
      </c>
      <c r="K22" s="100"/>
      <c r="L22" s="110">
        <f>SUM(L20:L21)</f>
        <v>41612</v>
      </c>
      <c r="M22" s="86"/>
      <c r="N22" s="100"/>
      <c r="O22" s="86"/>
      <c r="P22" s="100"/>
      <c r="Q22" s="102"/>
      <c r="S22" s="133"/>
      <c r="T22" s="133"/>
      <c r="V22" s="102"/>
      <c r="W22" s="102"/>
      <c r="X22" s="102"/>
    </row>
    <row r="23" spans="1:24" s="88" customFormat="1" ht="24" customHeight="1" thickBot="1">
      <c r="A23" s="91" t="s">
        <v>113</v>
      </c>
      <c r="B23" s="64"/>
      <c r="C23" s="64"/>
      <c r="D23" s="64"/>
      <c r="E23" s="64"/>
      <c r="F23" s="64"/>
      <c r="G23" s="64"/>
      <c r="H23" s="93"/>
      <c r="I23" s="100"/>
      <c r="J23" s="111">
        <f>SUM(J22,J18)</f>
        <v>177309</v>
      </c>
      <c r="K23" s="100"/>
      <c r="L23" s="111">
        <f>SUM(L22,L18)</f>
        <v>286160</v>
      </c>
      <c r="M23" s="86"/>
      <c r="N23" s="86"/>
      <c r="O23" s="86"/>
      <c r="Q23" s="86"/>
      <c r="S23" s="133"/>
      <c r="T23" s="133"/>
      <c r="V23" s="86"/>
      <c r="W23" s="86"/>
      <c r="X23" s="86"/>
    </row>
    <row r="24" spans="1:24" s="88" customFormat="1" ht="24" customHeight="1" thickTop="1">
      <c r="A24" s="106"/>
      <c r="B24" s="64"/>
      <c r="C24" s="64"/>
      <c r="D24" s="64"/>
      <c r="E24" s="64"/>
      <c r="F24" s="64"/>
      <c r="G24" s="64"/>
      <c r="H24" s="87"/>
      <c r="I24" s="86"/>
      <c r="J24" s="64"/>
      <c r="K24" s="89"/>
      <c r="M24" s="86"/>
      <c r="N24" s="86"/>
      <c r="O24" s="86"/>
    </row>
    <row r="25" spans="1:24" s="88" customFormat="1" ht="24" customHeight="1">
      <c r="A25" s="64" t="s">
        <v>26</v>
      </c>
      <c r="B25" s="64"/>
      <c r="C25" s="64"/>
      <c r="D25" s="64"/>
      <c r="E25" s="64"/>
      <c r="F25" s="64"/>
      <c r="G25" s="64"/>
      <c r="H25" s="93"/>
      <c r="I25" s="64"/>
      <c r="J25" s="64"/>
      <c r="K25" s="89"/>
      <c r="M25" s="86"/>
      <c r="N25" s="86"/>
      <c r="O25" s="86"/>
    </row>
    <row r="26" spans="1:24" s="64" customFormat="1" ht="24" customHeight="1">
      <c r="K26" s="89"/>
      <c r="L26" s="88"/>
      <c r="M26" s="86"/>
      <c r="N26" s="86"/>
      <c r="O26" s="86"/>
    </row>
    <row r="27" spans="1:24" s="64" customFormat="1" ht="24" customHeight="1">
      <c r="K27" s="89"/>
      <c r="L27" s="88"/>
      <c r="M27" s="86"/>
      <c r="N27" s="86"/>
      <c r="O27" s="86"/>
    </row>
    <row r="28" spans="1:24" s="64" customFormat="1" ht="24" customHeight="1">
      <c r="K28" s="89"/>
      <c r="L28" s="88"/>
      <c r="M28" s="86"/>
      <c r="N28" s="86"/>
      <c r="O28" s="86"/>
    </row>
    <row r="29" spans="1:24" ht="24" customHeight="1">
      <c r="A29" s="64"/>
      <c r="B29" s="64"/>
      <c r="C29" s="64"/>
      <c r="D29" s="64"/>
      <c r="E29" s="64"/>
      <c r="F29" s="64"/>
      <c r="G29" s="64"/>
      <c r="H29" s="64"/>
      <c r="I29" s="64"/>
    </row>
    <row r="30" spans="1:24" ht="24" customHeight="1">
      <c r="A30" s="64"/>
      <c r="B30" s="64"/>
      <c r="C30" s="64"/>
      <c r="D30" s="64"/>
      <c r="E30" s="64"/>
      <c r="F30" s="64"/>
      <c r="G30" s="64"/>
      <c r="H30" s="64"/>
      <c r="I30" s="64"/>
    </row>
  </sheetData>
  <mergeCells count="2">
    <mergeCell ref="A2:J2"/>
    <mergeCell ref="A3:J3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B1EB-C968-41AB-94E0-6C4905D016FB}">
  <dimension ref="A1:T77"/>
  <sheetViews>
    <sheetView showGridLines="0" view="pageBreakPreview" zoomScale="115" zoomScaleNormal="115" zoomScaleSheetLayoutView="115" workbookViewId="0"/>
  </sheetViews>
  <sheetFormatPr defaultColWidth="9.28515625" defaultRowHeight="24" customHeight="1"/>
  <cols>
    <col min="1" max="1" width="14.28515625" style="86" customWidth="1"/>
    <col min="2" max="2" width="9.28515625" style="86"/>
    <col min="3" max="3" width="12.5703125" style="86" customWidth="1"/>
    <col min="4" max="4" width="10.28515625" style="86" customWidth="1"/>
    <col min="5" max="5" width="2.5703125" style="86" customWidth="1"/>
    <col min="6" max="6" width="5.42578125" style="86" customWidth="1"/>
    <col min="7" max="7" width="2.7109375" style="86" customWidth="1"/>
    <col min="8" max="8" width="9.7109375" style="87" customWidth="1"/>
    <col min="9" max="9" width="1.42578125" style="86" customWidth="1"/>
    <col min="10" max="10" width="16.42578125" style="64" customWidth="1"/>
    <col min="11" max="11" width="0.7109375" style="89" customWidth="1"/>
    <col min="12" max="12" width="16.42578125" style="88" customWidth="1"/>
    <col min="13" max="13" width="0.7109375" style="86" customWidth="1"/>
    <col min="14" max="16" width="13.7109375" style="86" bestFit="1" customWidth="1"/>
    <col min="17" max="17" width="11.28515625" style="86" bestFit="1" customWidth="1"/>
    <col min="18" max="19" width="9.28515625" style="86"/>
    <col min="20" max="20" width="13" style="86" customWidth="1"/>
    <col min="21" max="16384" width="9.28515625" style="86"/>
  </cols>
  <sheetData>
    <row r="1" spans="1:17" s="88" customFormat="1" ht="24" customHeight="1">
      <c r="A1" s="86"/>
      <c r="B1" s="86"/>
      <c r="C1" s="86"/>
      <c r="D1" s="86"/>
      <c r="E1" s="86"/>
      <c r="F1" s="86"/>
      <c r="G1" s="86"/>
      <c r="H1" s="87"/>
      <c r="I1" s="86"/>
      <c r="K1" s="89"/>
      <c r="L1" s="90" t="s">
        <v>20</v>
      </c>
      <c r="M1" s="86"/>
      <c r="N1" s="86"/>
      <c r="O1" s="86"/>
    </row>
    <row r="2" spans="1:17" s="88" customFormat="1" ht="24" customHeight="1">
      <c r="A2" s="194" t="s">
        <v>49</v>
      </c>
      <c r="B2" s="194"/>
      <c r="C2" s="194"/>
      <c r="D2" s="194"/>
      <c r="E2" s="194"/>
      <c r="F2" s="194"/>
      <c r="G2" s="194"/>
      <c r="H2" s="194"/>
      <c r="I2" s="194"/>
      <c r="J2" s="194"/>
      <c r="K2" s="89"/>
      <c r="M2" s="86"/>
      <c r="N2" s="86"/>
      <c r="O2" s="86"/>
    </row>
    <row r="3" spans="1:17" s="88" customFormat="1" ht="24" customHeight="1">
      <c r="A3" s="194" t="s">
        <v>70</v>
      </c>
      <c r="B3" s="194"/>
      <c r="C3" s="194"/>
      <c r="D3" s="194"/>
      <c r="E3" s="194"/>
      <c r="F3" s="194"/>
      <c r="G3" s="194"/>
      <c r="H3" s="194"/>
      <c r="I3" s="194"/>
      <c r="J3" s="194"/>
      <c r="K3" s="89"/>
      <c r="M3" s="86"/>
      <c r="N3" s="86"/>
      <c r="O3" s="86"/>
    </row>
    <row r="4" spans="1:17" s="88" customFormat="1" ht="24" customHeight="1">
      <c r="A4" s="91" t="s">
        <v>146</v>
      </c>
      <c r="B4" s="92"/>
      <c r="C4" s="92"/>
      <c r="D4" s="92"/>
      <c r="E4" s="92"/>
      <c r="F4" s="92"/>
      <c r="G4" s="92"/>
      <c r="H4" s="93"/>
      <c r="I4" s="92"/>
      <c r="K4" s="89"/>
      <c r="M4" s="86"/>
      <c r="N4" s="86"/>
      <c r="O4" s="86"/>
    </row>
    <row r="5" spans="1:17" s="88" customFormat="1" ht="24" customHeight="1">
      <c r="A5" s="91"/>
      <c r="B5" s="92"/>
      <c r="C5" s="92"/>
      <c r="D5" s="92"/>
      <c r="E5" s="92"/>
      <c r="F5" s="92"/>
      <c r="G5" s="92"/>
      <c r="H5" s="93"/>
      <c r="I5" s="92"/>
      <c r="K5" s="89"/>
      <c r="L5" s="90" t="s">
        <v>21</v>
      </c>
      <c r="M5" s="86"/>
      <c r="N5" s="86"/>
      <c r="O5" s="86"/>
    </row>
    <row r="6" spans="1:17" s="88" customFormat="1" ht="24" customHeight="1">
      <c r="A6" s="64"/>
      <c r="B6" s="64"/>
      <c r="C6" s="64"/>
      <c r="D6" s="64"/>
      <c r="E6" s="92"/>
      <c r="F6" s="92"/>
      <c r="G6" s="64"/>
      <c r="H6" s="94" t="s">
        <v>0</v>
      </c>
      <c r="I6" s="95"/>
      <c r="J6" s="112">
        <v>2565</v>
      </c>
      <c r="K6" s="97"/>
      <c r="L6" s="112">
        <v>2564</v>
      </c>
      <c r="M6" s="86"/>
      <c r="N6" s="86"/>
      <c r="O6" s="86"/>
      <c r="Q6" s="86"/>
    </row>
    <row r="7" spans="1:17" s="88" customFormat="1" ht="24" customHeight="1">
      <c r="A7" s="98" t="s">
        <v>162</v>
      </c>
      <c r="B7" s="64"/>
      <c r="C7" s="64"/>
      <c r="D7" s="64"/>
      <c r="E7" s="64"/>
      <c r="F7" s="64"/>
      <c r="G7" s="64"/>
      <c r="H7" s="93"/>
      <c r="I7" s="92"/>
      <c r="J7" s="92"/>
      <c r="K7" s="89"/>
      <c r="L7" s="92"/>
      <c r="M7" s="86"/>
      <c r="N7" s="86"/>
      <c r="O7" s="86"/>
    </row>
    <row r="8" spans="1:17" s="88" customFormat="1" ht="24" customHeight="1">
      <c r="A8" s="105" t="s">
        <v>42</v>
      </c>
      <c r="B8" s="64"/>
      <c r="C8" s="64"/>
      <c r="D8" s="64"/>
      <c r="E8" s="64"/>
      <c r="F8" s="64"/>
      <c r="G8" s="64"/>
      <c r="H8" s="93">
        <v>10</v>
      </c>
      <c r="I8" s="100"/>
      <c r="J8" s="100">
        <v>671781</v>
      </c>
      <c r="K8" s="100"/>
      <c r="L8" s="100">
        <v>739291</v>
      </c>
      <c r="M8" s="86"/>
      <c r="N8" s="86"/>
      <c r="O8" s="86"/>
    </row>
    <row r="9" spans="1:17" s="165" customFormat="1" ht="24" customHeight="1">
      <c r="A9" s="173" t="s">
        <v>158</v>
      </c>
      <c r="B9" s="139"/>
      <c r="C9" s="139"/>
      <c r="D9" s="139"/>
      <c r="E9" s="139"/>
      <c r="F9" s="139"/>
      <c r="G9" s="139"/>
      <c r="H9" s="174"/>
      <c r="I9" s="175"/>
      <c r="J9" s="176">
        <v>8051</v>
      </c>
      <c r="K9" s="175"/>
      <c r="L9" s="175">
        <v>0</v>
      </c>
      <c r="M9" s="86"/>
      <c r="N9" s="86"/>
      <c r="O9" s="86"/>
    </row>
    <row r="10" spans="1:17" s="88" customFormat="1" ht="24" customHeight="1">
      <c r="A10" s="98" t="s">
        <v>29</v>
      </c>
      <c r="B10" s="64"/>
      <c r="C10" s="64"/>
      <c r="D10" s="64"/>
      <c r="E10" s="64"/>
      <c r="F10" s="64"/>
      <c r="G10" s="64"/>
      <c r="H10" s="93"/>
      <c r="I10" s="100"/>
      <c r="J10" s="103">
        <f>SUM(J8:J9)</f>
        <v>679832</v>
      </c>
      <c r="K10" s="100"/>
      <c r="L10" s="103">
        <f>SUM(L8:L9)</f>
        <v>739291</v>
      </c>
      <c r="M10" s="86"/>
      <c r="N10" s="86"/>
      <c r="O10" s="86"/>
    </row>
    <row r="11" spans="1:17" s="88" customFormat="1" ht="24" customHeight="1">
      <c r="A11" s="98" t="s">
        <v>8</v>
      </c>
      <c r="B11" s="64"/>
      <c r="C11" s="64"/>
      <c r="D11" s="64"/>
      <c r="E11" s="64"/>
      <c r="F11" s="64"/>
      <c r="G11" s="64"/>
      <c r="H11" s="93"/>
      <c r="I11" s="100"/>
      <c r="J11" s="104"/>
      <c r="K11" s="100"/>
      <c r="L11" s="104"/>
      <c r="M11" s="86"/>
      <c r="N11" s="86"/>
      <c r="O11" s="86"/>
    </row>
    <row r="12" spans="1:17" s="88" customFormat="1" ht="24" customHeight="1">
      <c r="A12" s="105" t="s">
        <v>43</v>
      </c>
      <c r="B12" s="64"/>
      <c r="C12" s="64"/>
      <c r="D12" s="64"/>
      <c r="E12" s="64"/>
      <c r="F12" s="64"/>
      <c r="G12" s="64"/>
      <c r="H12" s="93">
        <v>11</v>
      </c>
      <c r="I12" s="100"/>
      <c r="J12" s="100">
        <v>7164</v>
      </c>
      <c r="K12" s="100"/>
      <c r="L12" s="100">
        <v>7275</v>
      </c>
      <c r="M12" s="86"/>
      <c r="N12" s="86"/>
      <c r="O12" s="86"/>
    </row>
    <row r="13" spans="1:17" s="88" customFormat="1" ht="24" customHeight="1">
      <c r="A13" s="106" t="s">
        <v>22</v>
      </c>
      <c r="B13" s="64"/>
      <c r="C13" s="64"/>
      <c r="D13" s="64"/>
      <c r="E13" s="64"/>
      <c r="F13" s="64"/>
      <c r="G13" s="64"/>
      <c r="H13" s="93">
        <v>11</v>
      </c>
      <c r="I13" s="100"/>
      <c r="J13" s="107">
        <v>2265</v>
      </c>
      <c r="K13" s="100"/>
      <c r="L13" s="107">
        <v>2426</v>
      </c>
      <c r="M13" s="86"/>
      <c r="N13" s="86"/>
      <c r="O13" s="86"/>
    </row>
    <row r="14" spans="1:17" s="88" customFormat="1" ht="24" customHeight="1">
      <c r="A14" s="106" t="s">
        <v>23</v>
      </c>
      <c r="B14" s="64"/>
      <c r="C14" s="64"/>
      <c r="D14" s="64"/>
      <c r="E14" s="64"/>
      <c r="G14" s="167"/>
      <c r="H14" s="93"/>
      <c r="I14" s="100"/>
      <c r="J14" s="100">
        <v>2775</v>
      </c>
      <c r="K14" s="100"/>
      <c r="L14" s="100">
        <v>3357</v>
      </c>
      <c r="M14" s="86"/>
      <c r="N14" s="86"/>
      <c r="O14" s="86"/>
    </row>
    <row r="15" spans="1:17" s="88" customFormat="1" ht="24" customHeight="1">
      <c r="A15" s="106" t="s">
        <v>24</v>
      </c>
      <c r="B15" s="64"/>
      <c r="C15" s="64"/>
      <c r="D15" s="64"/>
      <c r="E15" s="64"/>
      <c r="F15" s="64"/>
      <c r="G15" s="64"/>
      <c r="H15" s="93"/>
      <c r="I15" s="100"/>
      <c r="J15" s="100">
        <v>1784</v>
      </c>
      <c r="K15" s="100"/>
      <c r="L15" s="100">
        <v>2533</v>
      </c>
      <c r="M15" s="86"/>
      <c r="N15" s="86"/>
      <c r="O15" s="86"/>
    </row>
    <row r="16" spans="1:17" s="88" customFormat="1" ht="24" customHeight="1">
      <c r="A16" s="105" t="s">
        <v>25</v>
      </c>
      <c r="B16" s="64"/>
      <c r="C16" s="64"/>
      <c r="D16" s="64"/>
      <c r="E16" s="64"/>
      <c r="G16" s="64"/>
      <c r="H16" s="93"/>
      <c r="I16" s="100"/>
      <c r="J16" s="101">
        <v>6718</v>
      </c>
      <c r="K16" s="100"/>
      <c r="L16" s="101">
        <v>5358</v>
      </c>
      <c r="M16" s="86"/>
      <c r="N16" s="86"/>
      <c r="O16" s="86"/>
    </row>
    <row r="17" spans="1:17" s="88" customFormat="1" ht="24" customHeight="1">
      <c r="A17" s="98" t="s">
        <v>9</v>
      </c>
      <c r="B17" s="64"/>
      <c r="C17" s="64"/>
      <c r="D17" s="64"/>
      <c r="E17" s="64"/>
      <c r="F17" s="64"/>
      <c r="G17" s="64"/>
      <c r="H17" s="93"/>
      <c r="I17" s="100"/>
      <c r="J17" s="110">
        <f>SUM(J12:J16)</f>
        <v>20706</v>
      </c>
      <c r="K17" s="100"/>
      <c r="L17" s="110">
        <f>SUM(L12:L16)</f>
        <v>20949</v>
      </c>
      <c r="M17" s="86"/>
      <c r="N17" s="86"/>
      <c r="O17" s="86"/>
    </row>
    <row r="18" spans="1:17" s="88" customFormat="1" ht="24" customHeight="1">
      <c r="A18" s="91" t="s">
        <v>31</v>
      </c>
      <c r="B18" s="64"/>
      <c r="C18" s="64"/>
      <c r="D18" s="64"/>
      <c r="E18" s="64"/>
      <c r="F18" s="64"/>
      <c r="G18" s="64"/>
      <c r="H18" s="93"/>
      <c r="I18" s="100"/>
      <c r="J18" s="108">
        <f>SUM(J10,)-J17</f>
        <v>659126</v>
      </c>
      <c r="K18" s="100"/>
      <c r="L18" s="108">
        <f>SUM(L10,)-L17</f>
        <v>718342</v>
      </c>
      <c r="M18" s="86"/>
      <c r="N18" s="86"/>
      <c r="O18" s="86"/>
      <c r="Q18" s="100"/>
    </row>
    <row r="19" spans="1:17" s="88" customFormat="1" ht="24" customHeight="1">
      <c r="A19" s="98" t="s">
        <v>106</v>
      </c>
      <c r="B19" s="64"/>
      <c r="C19" s="64"/>
      <c r="D19" s="64"/>
      <c r="E19" s="64"/>
      <c r="F19" s="64"/>
      <c r="G19" s="64"/>
      <c r="H19" s="93"/>
      <c r="I19" s="100"/>
      <c r="J19" s="104"/>
      <c r="K19" s="100"/>
      <c r="L19" s="104"/>
      <c r="M19" s="86"/>
      <c r="N19" s="86"/>
      <c r="O19" s="86"/>
    </row>
    <row r="20" spans="1:17" s="88" customFormat="1" ht="24" customHeight="1">
      <c r="A20" s="64" t="s">
        <v>72</v>
      </c>
      <c r="B20" s="64"/>
      <c r="C20" s="64"/>
      <c r="D20" s="64"/>
      <c r="E20" s="64"/>
      <c r="F20" s="167"/>
      <c r="G20" s="92"/>
      <c r="H20" s="93"/>
      <c r="I20" s="100"/>
      <c r="J20" s="104">
        <v>-46</v>
      </c>
      <c r="K20" s="100"/>
      <c r="L20" s="104">
        <v>-67</v>
      </c>
      <c r="M20" s="86"/>
      <c r="N20" s="146"/>
      <c r="O20" s="86"/>
    </row>
    <row r="21" spans="1:17" s="88" customFormat="1" ht="24" customHeight="1">
      <c r="A21" s="105" t="s">
        <v>105</v>
      </c>
      <c r="B21" s="64"/>
      <c r="C21" s="64"/>
      <c r="D21" s="64"/>
      <c r="E21" s="64"/>
      <c r="G21" s="64"/>
      <c r="H21" s="93">
        <v>6</v>
      </c>
      <c r="I21" s="100"/>
      <c r="J21" s="109">
        <v>-424734</v>
      </c>
      <c r="K21" s="100"/>
      <c r="L21" s="109">
        <v>-966512</v>
      </c>
      <c r="M21" s="86"/>
      <c r="N21" s="146"/>
      <c r="O21" s="86"/>
    </row>
    <row r="22" spans="1:17" s="88" customFormat="1" ht="24" customHeight="1">
      <c r="A22" s="98" t="s">
        <v>107</v>
      </c>
      <c r="B22" s="64"/>
      <c r="C22" s="64"/>
      <c r="D22" s="64"/>
      <c r="E22" s="64"/>
      <c r="F22" s="64"/>
      <c r="G22" s="64"/>
      <c r="H22" s="93"/>
      <c r="I22" s="100"/>
      <c r="J22" s="110">
        <f>SUM(J20:J21)</f>
        <v>-424780</v>
      </c>
      <c r="K22" s="100"/>
      <c r="L22" s="110">
        <f>SUM(L20:L21)</f>
        <v>-966579</v>
      </c>
      <c r="M22" s="86"/>
      <c r="N22" s="86"/>
      <c r="O22" s="86"/>
      <c r="Q22" s="100"/>
    </row>
    <row r="23" spans="1:17" s="88" customFormat="1" ht="24" customHeight="1" thickBot="1">
      <c r="A23" s="91" t="s">
        <v>115</v>
      </c>
      <c r="B23" s="64"/>
      <c r="C23" s="64"/>
      <c r="D23" s="64"/>
      <c r="E23" s="64"/>
      <c r="F23" s="64"/>
      <c r="G23" s="64"/>
      <c r="H23" s="93"/>
      <c r="I23" s="100"/>
      <c r="J23" s="111">
        <f>SUM(J22,J18)</f>
        <v>234346</v>
      </c>
      <c r="K23" s="100"/>
      <c r="L23" s="111">
        <f>SUM(L22,L18)</f>
        <v>-248237</v>
      </c>
      <c r="M23" s="86"/>
      <c r="N23" s="86"/>
      <c r="O23" s="86"/>
    </row>
    <row r="24" spans="1:17" s="88" customFormat="1" ht="24" customHeight="1" thickTop="1">
      <c r="A24" s="106"/>
      <c r="B24" s="64"/>
      <c r="C24" s="64"/>
      <c r="D24" s="64"/>
      <c r="E24" s="64"/>
      <c r="F24" s="64"/>
      <c r="G24" s="64"/>
      <c r="H24" s="87"/>
      <c r="I24" s="86"/>
      <c r="J24" s="64"/>
      <c r="K24" s="89"/>
      <c r="M24" s="86"/>
      <c r="N24" s="86"/>
      <c r="O24" s="86"/>
    </row>
    <row r="25" spans="1:17" s="88" customFormat="1" ht="24" customHeight="1">
      <c r="A25" s="64" t="s">
        <v>26</v>
      </c>
      <c r="B25" s="64"/>
      <c r="C25" s="64"/>
      <c r="D25" s="64"/>
      <c r="E25" s="64"/>
      <c r="F25" s="64"/>
      <c r="G25" s="64"/>
      <c r="H25" s="93"/>
      <c r="I25" s="64"/>
      <c r="J25" s="64"/>
      <c r="K25" s="89"/>
      <c r="M25" s="86"/>
      <c r="N25" s="86"/>
      <c r="O25" s="86"/>
    </row>
    <row r="26" spans="1:17" s="88" customFormat="1" ht="24" customHeight="1">
      <c r="A26" s="86"/>
      <c r="B26" s="86"/>
      <c r="C26" s="86"/>
      <c r="D26" s="86"/>
      <c r="E26" s="86"/>
      <c r="F26" s="86"/>
      <c r="G26" s="86"/>
      <c r="H26" s="87"/>
      <c r="I26" s="86"/>
      <c r="K26" s="89"/>
      <c r="L26" s="90" t="s">
        <v>20</v>
      </c>
      <c r="M26" s="86"/>
      <c r="N26" s="86"/>
      <c r="O26" s="86"/>
    </row>
    <row r="27" spans="1:17" s="88" customFormat="1" ht="24" customHeight="1">
      <c r="A27" s="194" t="s">
        <v>49</v>
      </c>
      <c r="B27" s="194"/>
      <c r="C27" s="194"/>
      <c r="D27" s="194"/>
      <c r="E27" s="194"/>
      <c r="F27" s="194"/>
      <c r="G27" s="194"/>
      <c r="H27" s="194"/>
      <c r="I27" s="194"/>
      <c r="J27" s="194"/>
      <c r="K27" s="89"/>
      <c r="M27" s="86"/>
      <c r="N27" s="86"/>
      <c r="O27" s="86"/>
    </row>
    <row r="28" spans="1:17" s="88" customFormat="1" ht="24" customHeight="1">
      <c r="A28" s="194" t="s">
        <v>10</v>
      </c>
      <c r="B28" s="194"/>
      <c r="C28" s="194"/>
      <c r="D28" s="194"/>
      <c r="E28" s="194"/>
      <c r="F28" s="194"/>
      <c r="G28" s="194"/>
      <c r="H28" s="194"/>
      <c r="I28" s="194"/>
      <c r="J28" s="194"/>
      <c r="K28" s="89"/>
      <c r="M28" s="86"/>
      <c r="N28" s="86"/>
      <c r="O28" s="86"/>
    </row>
    <row r="29" spans="1:17" s="88" customFormat="1" ht="24" customHeight="1">
      <c r="A29" s="91" t="str">
        <f>+A4</f>
        <v>สำหรับงวดเก้าเดือนสิ้นสุดวันที่ 30 กันยายน 2565</v>
      </c>
      <c r="B29" s="91"/>
      <c r="C29" s="91"/>
      <c r="D29" s="91"/>
      <c r="E29" s="91"/>
      <c r="F29" s="91"/>
      <c r="G29" s="91"/>
      <c r="H29" s="91"/>
      <c r="I29" s="91"/>
      <c r="J29" s="91"/>
      <c r="K29" s="89"/>
      <c r="M29" s="86"/>
      <c r="N29" s="86"/>
      <c r="O29" s="86"/>
    </row>
    <row r="30" spans="1:17" s="88" customFormat="1" ht="24" customHeight="1">
      <c r="A30" s="92"/>
      <c r="B30" s="92"/>
      <c r="C30" s="92"/>
      <c r="D30" s="92"/>
      <c r="E30" s="92"/>
      <c r="F30" s="92"/>
      <c r="G30" s="92"/>
      <c r="H30" s="93"/>
      <c r="I30" s="92"/>
      <c r="K30" s="89"/>
      <c r="L30" s="90" t="s">
        <v>21</v>
      </c>
      <c r="M30" s="86"/>
      <c r="N30" s="86"/>
      <c r="O30" s="86"/>
    </row>
    <row r="31" spans="1:17" s="88" customFormat="1" ht="24" customHeight="1">
      <c r="A31" s="64"/>
      <c r="B31" s="64"/>
      <c r="C31" s="64"/>
      <c r="D31" s="64"/>
      <c r="E31" s="92"/>
      <c r="F31" s="92"/>
      <c r="G31" s="64"/>
      <c r="H31" s="94" t="s">
        <v>0</v>
      </c>
      <c r="I31" s="95"/>
      <c r="J31" s="112">
        <v>2565</v>
      </c>
      <c r="K31" s="113"/>
      <c r="L31" s="112">
        <v>2564</v>
      </c>
      <c r="M31" s="86"/>
      <c r="N31" s="86"/>
      <c r="O31" s="86"/>
    </row>
    <row r="32" spans="1:17" s="88" customFormat="1" ht="24" customHeight="1">
      <c r="A32" s="98" t="s">
        <v>116</v>
      </c>
      <c r="B32" s="64"/>
      <c r="C32" s="64"/>
      <c r="D32" s="64"/>
      <c r="E32" s="64"/>
      <c r="F32" s="64"/>
      <c r="G32" s="64"/>
      <c r="H32" s="93"/>
      <c r="I32" s="64"/>
      <c r="J32" s="92"/>
      <c r="K32" s="89"/>
      <c r="L32" s="92"/>
      <c r="M32" s="86"/>
      <c r="N32" s="86"/>
      <c r="O32" s="86"/>
      <c r="Q32" s="135"/>
    </row>
    <row r="33" spans="1:20" ht="24" customHeight="1">
      <c r="A33" s="64" t="s">
        <v>31</v>
      </c>
      <c r="B33" s="64"/>
      <c r="C33" s="64"/>
      <c r="D33" s="64"/>
      <c r="E33" s="64"/>
      <c r="F33" s="64"/>
      <c r="G33" s="64"/>
      <c r="H33" s="93"/>
      <c r="I33" s="64"/>
      <c r="J33" s="100">
        <f>+J18</f>
        <v>659126</v>
      </c>
      <c r="K33" s="100"/>
      <c r="L33" s="100">
        <f>+L18</f>
        <v>718342</v>
      </c>
      <c r="N33" s="128"/>
      <c r="Q33" s="135"/>
    </row>
    <row r="34" spans="1:20" ht="24" customHeight="1">
      <c r="A34" s="64" t="s">
        <v>72</v>
      </c>
      <c r="B34" s="64"/>
      <c r="C34" s="64"/>
      <c r="D34" s="64"/>
      <c r="E34" s="64"/>
      <c r="F34" s="64"/>
      <c r="G34" s="64"/>
      <c r="H34" s="93"/>
      <c r="I34" s="64"/>
      <c r="J34" s="100">
        <f>J20</f>
        <v>-46</v>
      </c>
      <c r="K34" s="100"/>
      <c r="L34" s="100">
        <f>L20</f>
        <v>-67</v>
      </c>
      <c r="N34" s="146"/>
      <c r="Q34" s="135"/>
    </row>
    <row r="35" spans="1:20" ht="24" customHeight="1">
      <c r="A35" s="139" t="s">
        <v>105</v>
      </c>
      <c r="B35" s="64"/>
      <c r="C35" s="64"/>
      <c r="D35" s="64"/>
      <c r="E35" s="64"/>
      <c r="F35" s="64"/>
      <c r="G35" s="64"/>
      <c r="H35" s="93">
        <v>6</v>
      </c>
      <c r="I35" s="64"/>
      <c r="J35" s="101">
        <f>+J21</f>
        <v>-424734</v>
      </c>
      <c r="K35" s="100"/>
      <c r="L35" s="101">
        <f>+L21</f>
        <v>-966512</v>
      </c>
      <c r="N35" s="146"/>
      <c r="Q35" s="135"/>
    </row>
    <row r="36" spans="1:20" ht="24" customHeight="1">
      <c r="A36" s="98" t="s">
        <v>117</v>
      </c>
      <c r="B36" s="64"/>
      <c r="C36" s="64"/>
      <c r="D36" s="64"/>
      <c r="E36" s="64"/>
      <c r="F36" s="64"/>
      <c r="G36" s="64"/>
      <c r="H36" s="93"/>
      <c r="I36" s="64"/>
      <c r="J36" s="114">
        <f>SUM(J33:J35)</f>
        <v>234346</v>
      </c>
      <c r="K36" s="100"/>
      <c r="L36" s="114">
        <f>SUM(L33:L35)</f>
        <v>-248237</v>
      </c>
      <c r="Q36" s="135"/>
    </row>
    <row r="37" spans="1:20" ht="24" customHeight="1">
      <c r="A37" s="64" t="s">
        <v>135</v>
      </c>
      <c r="B37" s="64"/>
      <c r="C37" s="64"/>
      <c r="D37" s="64"/>
      <c r="E37" s="64"/>
      <c r="F37" s="64"/>
      <c r="G37" s="64"/>
      <c r="H37" s="93">
        <v>8</v>
      </c>
      <c r="I37" s="64"/>
      <c r="J37" s="114">
        <v>-1059434</v>
      </c>
      <c r="K37" s="100"/>
      <c r="L37" s="114">
        <v>0</v>
      </c>
      <c r="N37" s="64"/>
      <c r="Q37" s="135"/>
    </row>
    <row r="38" spans="1:20" ht="24" customHeight="1">
      <c r="A38" s="64" t="s">
        <v>54</v>
      </c>
      <c r="B38" s="64"/>
      <c r="C38" s="64"/>
      <c r="D38" s="64"/>
      <c r="E38" s="64"/>
      <c r="F38" s="167"/>
      <c r="G38" s="64"/>
      <c r="H38" s="93">
        <v>9</v>
      </c>
      <c r="I38" s="64"/>
      <c r="J38" s="101">
        <f>-301328</f>
        <v>-301328</v>
      </c>
      <c r="K38" s="100"/>
      <c r="L38" s="101">
        <v>-1124078</v>
      </c>
      <c r="Q38" s="135"/>
    </row>
    <row r="39" spans="1:20" ht="24" customHeight="1">
      <c r="A39" s="98" t="s">
        <v>132</v>
      </c>
      <c r="B39" s="64"/>
      <c r="C39" s="64"/>
      <c r="D39" s="64"/>
      <c r="E39" s="64"/>
      <c r="F39" s="64"/>
      <c r="G39" s="64"/>
      <c r="H39" s="93"/>
      <c r="I39" s="64"/>
      <c r="J39" s="114">
        <f>SUM(J36:J38)</f>
        <v>-1126416</v>
      </c>
      <c r="K39" s="100"/>
      <c r="L39" s="114">
        <f>SUM(L36:L38)</f>
        <v>-1372315</v>
      </c>
      <c r="Q39" s="135"/>
    </row>
    <row r="40" spans="1:20" ht="24" customHeight="1">
      <c r="A40" s="64" t="s">
        <v>11</v>
      </c>
      <c r="B40" s="64"/>
      <c r="C40" s="64"/>
      <c r="D40" s="64"/>
      <c r="E40" s="64"/>
      <c r="F40" s="64"/>
      <c r="G40" s="64"/>
      <c r="H40" s="93"/>
      <c r="I40" s="64"/>
      <c r="J40" s="115">
        <v>20240191</v>
      </c>
      <c r="K40" s="100"/>
      <c r="L40" s="115">
        <v>21925482</v>
      </c>
      <c r="Q40" s="135"/>
    </row>
    <row r="41" spans="1:20" ht="24" customHeight="1" thickBot="1">
      <c r="A41" s="98" t="s">
        <v>12</v>
      </c>
      <c r="B41" s="64"/>
      <c r="C41" s="64"/>
      <c r="D41" s="64"/>
      <c r="E41" s="64"/>
      <c r="F41" s="64"/>
      <c r="G41" s="64"/>
      <c r="H41" s="93"/>
      <c r="I41" s="64"/>
      <c r="J41" s="116">
        <f>SUM(J39:J40)</f>
        <v>19113775</v>
      </c>
      <c r="K41" s="100"/>
      <c r="L41" s="116">
        <f>SUM(L39:L40)</f>
        <v>20553167</v>
      </c>
      <c r="Q41" s="135"/>
    </row>
    <row r="42" spans="1:20" ht="24" customHeight="1" thickTop="1">
      <c r="A42" s="64"/>
      <c r="B42" s="64"/>
      <c r="C42" s="64"/>
      <c r="D42" s="64"/>
      <c r="E42" s="64"/>
      <c r="F42" s="64"/>
      <c r="G42" s="64"/>
      <c r="H42" s="93"/>
      <c r="I42" s="64"/>
      <c r="J42" s="1">
        <f>+J41-BS!I22</f>
        <v>0</v>
      </c>
      <c r="K42" s="126"/>
      <c r="L42" s="128"/>
      <c r="M42" s="128"/>
      <c r="N42" s="128"/>
    </row>
    <row r="43" spans="1:20" ht="24" customHeight="1">
      <c r="A43" s="64" t="s">
        <v>26</v>
      </c>
      <c r="B43" s="64"/>
      <c r="C43" s="64"/>
      <c r="D43" s="64"/>
      <c r="E43" s="64"/>
      <c r="F43" s="64"/>
      <c r="G43" s="64"/>
      <c r="H43" s="93"/>
      <c r="I43" s="64"/>
    </row>
    <row r="44" spans="1:20" ht="24" customHeight="1">
      <c r="L44" s="90" t="s">
        <v>20</v>
      </c>
    </row>
    <row r="45" spans="1:20" ht="24" customHeight="1">
      <c r="A45" s="194" t="s">
        <v>49</v>
      </c>
      <c r="B45" s="194"/>
      <c r="C45" s="194"/>
      <c r="D45" s="194"/>
      <c r="E45" s="194"/>
      <c r="F45" s="194"/>
      <c r="G45" s="194"/>
      <c r="H45" s="194"/>
      <c r="I45" s="194"/>
      <c r="J45" s="194"/>
      <c r="T45" s="86" t="s">
        <v>19</v>
      </c>
    </row>
    <row r="46" spans="1:20" s="128" customFormat="1" ht="24" customHeight="1">
      <c r="A46" s="195" t="s">
        <v>13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26"/>
      <c r="L46" s="127"/>
      <c r="T46" s="86"/>
    </row>
    <row r="47" spans="1:20" ht="24" customHeight="1">
      <c r="A47" s="91" t="str">
        <f>+A29</f>
        <v>สำหรับงวดเก้าเดือนสิ้นสุดวันที่ 30 กันยายน 2565</v>
      </c>
      <c r="B47" s="91"/>
      <c r="C47" s="91"/>
      <c r="D47" s="91"/>
      <c r="E47" s="91"/>
      <c r="F47" s="91"/>
      <c r="G47" s="91"/>
      <c r="H47" s="91"/>
      <c r="I47" s="91"/>
      <c r="J47" s="91"/>
    </row>
    <row r="48" spans="1:20" ht="24" customHeight="1">
      <c r="A48" s="92"/>
      <c r="B48" s="92"/>
      <c r="C48" s="92"/>
      <c r="D48" s="92"/>
      <c r="E48" s="92"/>
      <c r="F48" s="92"/>
      <c r="G48" s="92"/>
      <c r="H48" s="93"/>
      <c r="I48" s="92"/>
      <c r="L48" s="90" t="s">
        <v>21</v>
      </c>
    </row>
    <row r="49" spans="1:20" ht="24" customHeight="1">
      <c r="B49" s="64"/>
      <c r="C49" s="64"/>
      <c r="D49" s="64"/>
      <c r="E49" s="64"/>
      <c r="F49" s="64"/>
      <c r="G49" s="64"/>
      <c r="H49" s="117"/>
      <c r="I49" s="95"/>
      <c r="J49" s="112">
        <v>2565</v>
      </c>
      <c r="L49" s="112">
        <v>2564</v>
      </c>
    </row>
    <row r="50" spans="1:20" ht="24" customHeight="1">
      <c r="A50" s="98" t="s">
        <v>14</v>
      </c>
      <c r="B50" s="64"/>
      <c r="C50" s="64"/>
      <c r="D50" s="64"/>
      <c r="E50" s="64"/>
      <c r="F50" s="64"/>
      <c r="G50" s="64"/>
      <c r="H50" s="117"/>
      <c r="I50" s="95"/>
      <c r="J50" s="112"/>
      <c r="L50" s="112"/>
    </row>
    <row r="51" spans="1:20" ht="24" customHeight="1">
      <c r="A51" s="118" t="s">
        <v>115</v>
      </c>
      <c r="B51" s="118"/>
      <c r="C51" s="118"/>
      <c r="D51" s="118"/>
      <c r="E51" s="118"/>
      <c r="F51" s="64"/>
      <c r="G51" s="64"/>
      <c r="H51" s="93"/>
      <c r="I51" s="64"/>
      <c r="J51" s="114">
        <f>+J36</f>
        <v>234346</v>
      </c>
      <c r="K51" s="100"/>
      <c r="L51" s="114">
        <f>+L36</f>
        <v>-248237</v>
      </c>
    </row>
    <row r="52" spans="1:20" s="122" customFormat="1" ht="24" customHeight="1">
      <c r="A52" s="118" t="s">
        <v>136</v>
      </c>
      <c r="B52" s="118"/>
      <c r="C52" s="118"/>
      <c r="D52" s="118"/>
      <c r="E52" s="118"/>
      <c r="F52" s="118"/>
      <c r="G52" s="118"/>
      <c r="H52" s="119"/>
      <c r="I52" s="118"/>
      <c r="J52" s="120"/>
      <c r="K52" s="121"/>
      <c r="L52" s="120"/>
      <c r="T52" s="86"/>
    </row>
    <row r="53" spans="1:20" ht="24" customHeight="1">
      <c r="A53" s="64" t="s">
        <v>68</v>
      </c>
      <c r="B53" s="64"/>
      <c r="C53" s="64"/>
      <c r="D53" s="64"/>
      <c r="E53" s="64"/>
      <c r="F53" s="64"/>
      <c r="G53" s="64"/>
      <c r="H53" s="93"/>
      <c r="I53" s="64"/>
      <c r="J53" s="114"/>
      <c r="K53" s="100"/>
      <c r="L53" s="114"/>
    </row>
    <row r="54" spans="1:20" ht="24" customHeight="1">
      <c r="A54" s="64" t="s">
        <v>30</v>
      </c>
      <c r="B54" s="64"/>
      <c r="C54" s="64"/>
      <c r="D54" s="64"/>
      <c r="E54" s="64"/>
      <c r="F54" s="64"/>
      <c r="G54" s="64"/>
      <c r="H54" s="93"/>
      <c r="I54" s="64"/>
      <c r="J54" s="114">
        <v>-1761609</v>
      </c>
      <c r="K54" s="100"/>
      <c r="L54" s="114">
        <v>-2159878</v>
      </c>
    </row>
    <row r="55" spans="1:20" ht="24" customHeight="1">
      <c r="A55" s="64" t="s">
        <v>48</v>
      </c>
      <c r="B55" s="64"/>
      <c r="C55" s="64"/>
      <c r="D55" s="64"/>
      <c r="E55" s="64"/>
      <c r="F55" s="64"/>
      <c r="G55" s="64"/>
      <c r="H55" s="93"/>
      <c r="I55" s="64"/>
      <c r="J55" s="1">
        <v>1869355</v>
      </c>
      <c r="K55" s="100"/>
      <c r="L55" s="1">
        <v>2046774</v>
      </c>
      <c r="N55" s="147"/>
    </row>
    <row r="56" spans="1:20" ht="24" customHeight="1">
      <c r="A56" s="64" t="s">
        <v>44</v>
      </c>
      <c r="B56" s="64"/>
      <c r="C56" s="64"/>
      <c r="D56" s="64"/>
      <c r="E56" s="64"/>
      <c r="F56" s="64"/>
      <c r="G56" s="64"/>
      <c r="H56" s="93"/>
      <c r="I56" s="64"/>
      <c r="J56" s="114">
        <v>-588</v>
      </c>
      <c r="K56" s="100"/>
      <c r="L56" s="114">
        <v>-2740</v>
      </c>
      <c r="N56" s="147"/>
    </row>
    <row r="57" spans="1:20" ht="24" customHeight="1">
      <c r="A57" s="106" t="s">
        <v>119</v>
      </c>
      <c r="B57" s="64"/>
      <c r="C57" s="64"/>
      <c r="D57" s="64"/>
      <c r="E57" s="64"/>
      <c r="F57" s="64"/>
      <c r="G57" s="64"/>
      <c r="H57" s="93"/>
      <c r="I57" s="64"/>
      <c r="J57" s="114">
        <v>435</v>
      </c>
      <c r="K57" s="100"/>
      <c r="L57" s="114">
        <v>610</v>
      </c>
      <c r="N57" s="147"/>
    </row>
    <row r="58" spans="1:20" ht="24" customHeight="1">
      <c r="A58" s="64" t="s">
        <v>45</v>
      </c>
      <c r="B58" s="64"/>
      <c r="C58" s="64"/>
      <c r="D58" s="64"/>
      <c r="E58" s="64"/>
      <c r="F58" s="64"/>
      <c r="G58" s="64"/>
      <c r="H58" s="93"/>
      <c r="I58" s="64"/>
      <c r="J58" s="114">
        <v>-669601</v>
      </c>
      <c r="K58" s="100"/>
      <c r="L58" s="114">
        <v>-736502</v>
      </c>
    </row>
    <row r="59" spans="1:20" ht="24" customHeight="1">
      <c r="A59" s="64" t="s">
        <v>60</v>
      </c>
      <c r="B59" s="64"/>
      <c r="C59" s="64"/>
      <c r="D59" s="64"/>
      <c r="E59" s="64"/>
      <c r="F59" s="64"/>
      <c r="G59" s="64"/>
      <c r="H59" s="93"/>
      <c r="I59" s="64"/>
      <c r="J59" s="114">
        <v>1277660</v>
      </c>
      <c r="K59" s="100"/>
      <c r="L59" s="114">
        <v>1295019</v>
      </c>
    </row>
    <row r="60" spans="1:20" ht="24" customHeight="1">
      <c r="A60" s="64" t="s">
        <v>118</v>
      </c>
      <c r="B60" s="64"/>
      <c r="C60" s="64"/>
      <c r="D60" s="64"/>
      <c r="E60" s="64"/>
      <c r="F60" s="167"/>
      <c r="G60" s="64"/>
      <c r="H60" s="93"/>
      <c r="I60" s="64"/>
      <c r="J60" s="114">
        <v>46</v>
      </c>
      <c r="K60" s="100"/>
      <c r="L60" s="114">
        <v>67</v>
      </c>
    </row>
    <row r="61" spans="1:20" ht="24" customHeight="1">
      <c r="A61" s="64" t="s">
        <v>133</v>
      </c>
      <c r="B61" s="64"/>
      <c r="C61" s="64"/>
      <c r="D61" s="64"/>
      <c r="E61" s="64"/>
      <c r="F61" s="64"/>
      <c r="G61" s="64"/>
      <c r="H61" s="93"/>
      <c r="I61" s="64"/>
      <c r="J61" s="114">
        <v>424734</v>
      </c>
      <c r="K61" s="100"/>
      <c r="L61" s="114">
        <v>966512</v>
      </c>
    </row>
    <row r="62" spans="1:20" ht="24" customHeight="1">
      <c r="A62" s="98" t="s">
        <v>55</v>
      </c>
      <c r="B62" s="64"/>
      <c r="C62" s="64"/>
      <c r="D62" s="64"/>
      <c r="E62" s="64"/>
      <c r="F62" s="64"/>
      <c r="G62" s="64"/>
      <c r="H62" s="93"/>
      <c r="I62" s="64"/>
      <c r="J62" s="103">
        <f>SUM(J51:J61)</f>
        <v>1374778</v>
      </c>
      <c r="K62" s="100"/>
      <c r="L62" s="103">
        <f>SUM(L51:L61)</f>
        <v>1161625</v>
      </c>
    </row>
    <row r="63" spans="1:20" ht="24" customHeight="1">
      <c r="A63" s="98" t="s">
        <v>46</v>
      </c>
      <c r="B63" s="64"/>
      <c r="C63" s="64"/>
      <c r="D63" s="64"/>
      <c r="E63" s="64"/>
      <c r="F63" s="64"/>
      <c r="G63" s="64"/>
      <c r="H63" s="93"/>
      <c r="I63" s="64"/>
      <c r="J63" s="114"/>
      <c r="K63" s="100"/>
      <c r="L63" s="114"/>
    </row>
    <row r="64" spans="1:20" ht="24" customHeight="1">
      <c r="A64" s="64" t="s">
        <v>120</v>
      </c>
      <c r="B64" s="64"/>
      <c r="C64" s="64"/>
      <c r="D64" s="64"/>
      <c r="E64" s="64"/>
      <c r="F64" s="64"/>
      <c r="G64" s="64"/>
      <c r="H64" s="93"/>
      <c r="I64" s="64"/>
      <c r="J64" s="114">
        <v>-1059434</v>
      </c>
      <c r="K64" s="100"/>
      <c r="L64" s="114">
        <v>0</v>
      </c>
      <c r="N64" s="156"/>
      <c r="O64" s="156"/>
      <c r="P64" s="156"/>
    </row>
    <row r="65" spans="1:20" ht="24" customHeight="1">
      <c r="A65" s="64" t="s">
        <v>58</v>
      </c>
      <c r="B65" s="64"/>
      <c r="C65" s="64"/>
      <c r="D65" s="64"/>
      <c r="E65" s="64"/>
      <c r="F65" s="167"/>
      <c r="G65" s="64"/>
      <c r="H65" s="93"/>
      <c r="I65" s="64"/>
      <c r="J65" s="123">
        <v>-301328</v>
      </c>
      <c r="K65" s="100"/>
      <c r="L65" s="123">
        <v>-1124078</v>
      </c>
      <c r="N65" s="156"/>
      <c r="O65" s="156"/>
      <c r="P65" s="156"/>
    </row>
    <row r="66" spans="1:20" ht="24" customHeight="1">
      <c r="A66" s="98" t="s">
        <v>47</v>
      </c>
      <c r="B66" s="64"/>
      <c r="C66" s="64"/>
      <c r="D66" s="64"/>
      <c r="E66" s="64"/>
      <c r="F66" s="64"/>
      <c r="G66" s="64"/>
      <c r="H66" s="93"/>
      <c r="I66" s="64"/>
      <c r="J66" s="123">
        <f>SUM(J64:J65)</f>
        <v>-1360762</v>
      </c>
      <c r="K66" s="100"/>
      <c r="L66" s="123">
        <f>SUM(L64:L65)</f>
        <v>-1124078</v>
      </c>
    </row>
    <row r="67" spans="1:20" ht="24" customHeight="1">
      <c r="A67" s="98" t="s">
        <v>134</v>
      </c>
      <c r="B67" s="64"/>
      <c r="C67" s="64"/>
      <c r="D67" s="64"/>
      <c r="E67" s="64"/>
      <c r="F67" s="64"/>
      <c r="G67" s="64"/>
      <c r="H67" s="93"/>
      <c r="I67" s="64"/>
      <c r="J67" s="114">
        <f>SUM(J66,J62)</f>
        <v>14016</v>
      </c>
      <c r="K67" s="100"/>
      <c r="L67" s="114">
        <f>SUM(L66,L62)</f>
        <v>37547</v>
      </c>
      <c r="N67" s="100"/>
      <c r="P67" s="100"/>
    </row>
    <row r="68" spans="1:20" ht="24" customHeight="1">
      <c r="A68" s="64" t="s">
        <v>56</v>
      </c>
      <c r="B68" s="64"/>
      <c r="C68" s="64"/>
      <c r="D68" s="64"/>
      <c r="E68" s="64"/>
      <c r="F68" s="64"/>
      <c r="G68" s="64"/>
      <c r="H68" s="93"/>
      <c r="I68" s="64"/>
      <c r="J68" s="124">
        <v>12836</v>
      </c>
      <c r="K68" s="100"/>
      <c r="L68" s="124">
        <v>5006</v>
      </c>
    </row>
    <row r="69" spans="1:20" ht="24" customHeight="1" thickBot="1">
      <c r="A69" s="98" t="s">
        <v>73</v>
      </c>
      <c r="B69" s="64"/>
      <c r="C69" s="64"/>
      <c r="D69" s="64"/>
      <c r="E69" s="64" t="s">
        <v>19</v>
      </c>
      <c r="F69" s="64"/>
      <c r="G69" s="64"/>
      <c r="H69" s="93"/>
      <c r="I69" s="64"/>
      <c r="J69" s="125">
        <f>SUM(J67:J68)</f>
        <v>26852</v>
      </c>
      <c r="K69" s="100"/>
      <c r="L69" s="125">
        <f>SUM(L67:L68)</f>
        <v>42553</v>
      </c>
    </row>
    <row r="70" spans="1:20" ht="24" customHeight="1" thickTop="1">
      <c r="A70" s="64"/>
      <c r="B70" s="64"/>
      <c r="C70" s="64"/>
      <c r="D70" s="64"/>
      <c r="E70" s="64"/>
      <c r="F70" s="64"/>
      <c r="G70" s="64"/>
      <c r="H70" s="93"/>
      <c r="I70" s="64"/>
      <c r="J70" s="1">
        <f>+J69-BS!I11</f>
        <v>0</v>
      </c>
      <c r="K70" s="126"/>
      <c r="L70" s="128"/>
      <c r="M70" s="128"/>
      <c r="N70" s="128"/>
    </row>
    <row r="71" spans="1:20" s="64" customFormat="1" ht="24" customHeight="1">
      <c r="A71" s="64" t="s">
        <v>26</v>
      </c>
      <c r="H71" s="93"/>
      <c r="K71" s="89"/>
      <c r="L71" s="88"/>
      <c r="M71" s="86"/>
      <c r="N71" s="86"/>
      <c r="O71" s="86"/>
      <c r="T71" s="86"/>
    </row>
    <row r="72" spans="1:20" s="64" customFormat="1" ht="24" customHeight="1">
      <c r="H72" s="93"/>
      <c r="K72" s="89"/>
      <c r="L72" s="88"/>
      <c r="M72" s="86"/>
      <c r="N72" s="86"/>
      <c r="O72" s="86"/>
      <c r="T72" s="86"/>
    </row>
    <row r="73" spans="1:20" s="64" customFormat="1" ht="24" customHeight="1">
      <c r="K73" s="89"/>
      <c r="L73" s="88"/>
      <c r="M73" s="86"/>
      <c r="N73" s="86"/>
      <c r="O73" s="86"/>
      <c r="T73" s="86"/>
    </row>
    <row r="74" spans="1:20" s="64" customFormat="1" ht="24" customHeight="1">
      <c r="K74" s="89"/>
      <c r="L74" s="88"/>
      <c r="M74" s="86"/>
      <c r="N74" s="86"/>
      <c r="O74" s="86"/>
      <c r="T74" s="86"/>
    </row>
    <row r="75" spans="1:20" s="64" customFormat="1" ht="24" customHeight="1">
      <c r="K75" s="89"/>
      <c r="L75" s="88"/>
      <c r="M75" s="86"/>
      <c r="N75" s="86"/>
      <c r="O75" s="86"/>
      <c r="T75" s="86"/>
    </row>
    <row r="76" spans="1:20" ht="24" customHeight="1">
      <c r="A76" s="64"/>
      <c r="B76" s="64"/>
      <c r="C76" s="64"/>
      <c r="D76" s="64"/>
      <c r="E76" s="64"/>
      <c r="F76" s="64"/>
      <c r="G76" s="64"/>
      <c r="H76" s="64"/>
      <c r="I76" s="64"/>
    </row>
    <row r="77" spans="1:20" ht="24" customHeight="1">
      <c r="A77" s="64"/>
      <c r="B77" s="64"/>
      <c r="C77" s="64"/>
      <c r="D77" s="64"/>
      <c r="E77" s="64"/>
      <c r="F77" s="64"/>
      <c r="G77" s="64"/>
      <c r="H77" s="64"/>
      <c r="I77" s="64"/>
    </row>
  </sheetData>
  <mergeCells count="6">
    <mergeCell ref="A2:J2"/>
    <mergeCell ref="A3:J3"/>
    <mergeCell ref="A27:J27"/>
    <mergeCell ref="A28:J28"/>
    <mergeCell ref="A45:J45"/>
    <mergeCell ref="A46:J46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  <rowBreaks count="2" manualBreakCount="2">
    <brk id="25" max="16383" man="1"/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A1C61D8C4E1DCB4F8B912A597D22A7E0" ma:contentTypeVersion="5" ma:contentTypeDescription="สร้างเอกสารใหม่" ma:contentTypeScope="" ma:versionID="076bc9a273d17d1ca13b6f66b41420a5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67c00e0ff735ba547382fa9faa8adf4d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FCA436-158A-4E46-8CD1-0EAD18E5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129DE-A9DF-4BA1-95B3-C11D04EA4E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87D35-1E38-468B-93B0-B87E3C6AFC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BS</vt:lpstr>
      <vt:lpstr>securities </vt:lpstr>
      <vt:lpstr>PL (3M)</vt:lpstr>
      <vt:lpstr>PL (9M)</vt:lpstr>
      <vt:lpstr>BS!Print_Area</vt:lpstr>
      <vt:lpstr>'PL (3M)'!Print_Area</vt:lpstr>
      <vt:lpstr>'PL (9M)'!Print_Area</vt:lpstr>
      <vt:lpstr>'securities '!Print_Area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2022-11-07T09:50:54Z</cp:lastPrinted>
  <dcterms:created xsi:type="dcterms:W3CDTF">2007-04-20T07:22:18Z</dcterms:created>
  <dcterms:modified xsi:type="dcterms:W3CDTF">2025-12-18T09:53:42Z</dcterms:modified>
</cp:coreProperties>
</file>