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4\2\202208104220192T\"/>
    </mc:Choice>
  </mc:AlternateContent>
  <xr:revisionPtr revIDLastSave="0" documentId="8_{5B4C64E8-6394-4A6E-9D89-EA58C96CACE2}" xr6:coauthVersionLast="47" xr6:coauthVersionMax="47" xr10:uidLastSave="{00000000-0000-0000-0000-000000000000}"/>
  <bookViews>
    <workbookView xWindow="-120" yWindow="-120" windowWidth="29040" windowHeight="15840" activeTab="1" xr2:uid="{4D5F372D-F6C6-44FD-90B5-59ABC4614A48}"/>
  </bookViews>
  <sheets>
    <sheet name="BS" sheetId="9" r:id="rId1"/>
    <sheet name="securities " sheetId="18" r:id="rId2"/>
    <sheet name="PL (3M)" sheetId="16" r:id="rId3"/>
    <sheet name="PL (6M)" sheetId="17" r:id="rId4"/>
  </sheets>
  <definedNames>
    <definedName name="_xlnm.Print_Area" localSheetId="0">BS!$A$1:$K$33</definedName>
    <definedName name="_xlnm.Print_Area" localSheetId="2">'PL (3M)'!$A$1:$M$24</definedName>
    <definedName name="_xlnm.Print_Area" localSheetId="3">'PL (6M)'!$A$1:$L$71</definedName>
    <definedName name="_xlnm.Print_Area" localSheetId="1">'securities '!$A$1:$Q$63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7" l="1"/>
  <c r="L9" i="17"/>
  <c r="J16" i="17"/>
  <c r="L16" i="17"/>
  <c r="J17" i="17"/>
  <c r="L17" i="17"/>
  <c r="J21" i="17"/>
  <c r="L21" i="17"/>
  <c r="J22" i="17"/>
  <c r="L22" i="17"/>
  <c r="A28" i="17"/>
  <c r="J32" i="17"/>
  <c r="L32" i="17"/>
  <c r="J33" i="17"/>
  <c r="J34" i="17"/>
  <c r="L34" i="17"/>
  <c r="J35" i="17"/>
  <c r="L35" i="17"/>
  <c r="J38" i="17"/>
  <c r="L38" i="17"/>
  <c r="J40" i="17"/>
  <c r="L40" i="17"/>
  <c r="J41" i="17"/>
  <c r="A46" i="17"/>
  <c r="J50" i="17"/>
  <c r="L50" i="17"/>
  <c r="J61" i="17"/>
  <c r="L61" i="17"/>
  <c r="J65" i="17"/>
  <c r="L65" i="17"/>
  <c r="J66" i="17"/>
  <c r="L66" i="17"/>
  <c r="J68" i="17"/>
  <c r="L68" i="17"/>
  <c r="J69" i="17"/>
  <c r="J9" i="16"/>
  <c r="L9" i="16"/>
  <c r="J16" i="16"/>
  <c r="L16" i="16"/>
  <c r="J17" i="16"/>
  <c r="L17" i="16"/>
  <c r="J21" i="16"/>
  <c r="L21" i="16"/>
  <c r="J22" i="16"/>
  <c r="L22" i="16"/>
  <c r="I14" i="18"/>
  <c r="E15" i="18"/>
  <c r="G15" i="18"/>
  <c r="I15" i="18"/>
  <c r="K15" i="18"/>
  <c r="M15" i="18"/>
  <c r="O15" i="18"/>
  <c r="I40" i="18"/>
  <c r="I41" i="18"/>
  <c r="I42" i="18"/>
  <c r="I43" i="18"/>
  <c r="I44" i="18"/>
  <c r="I45" i="18"/>
  <c r="I46" i="18"/>
  <c r="I47" i="18"/>
  <c r="I48" i="18"/>
  <c r="I49" i="18"/>
  <c r="I51" i="18"/>
  <c r="I52" i="18"/>
  <c r="I53" i="18"/>
  <c r="I54" i="18"/>
  <c r="I55" i="18"/>
  <c r="I56" i="18"/>
  <c r="I57" i="18"/>
  <c r="I58" i="18"/>
  <c r="I59" i="18"/>
  <c r="E60" i="18"/>
  <c r="G60" i="18"/>
  <c r="I60" i="18"/>
  <c r="K60" i="18"/>
  <c r="M60" i="18"/>
  <c r="O60" i="18"/>
  <c r="E61" i="18"/>
  <c r="G61" i="18"/>
  <c r="I61" i="18"/>
  <c r="K61" i="18"/>
  <c r="M61" i="18"/>
  <c r="O61" i="18"/>
  <c r="G62" i="18"/>
  <c r="M62" i="18"/>
  <c r="I14" i="9"/>
  <c r="K14" i="9"/>
  <c r="I16" i="9"/>
  <c r="I17" i="9"/>
  <c r="K17" i="9"/>
  <c r="I18" i="9"/>
  <c r="K18" i="9"/>
  <c r="I22" i="9"/>
  <c r="K22" i="9"/>
  <c r="I23" i="9"/>
  <c r="K23" i="9"/>
  <c r="I24" i="9"/>
  <c r="J24" i="9"/>
  <c r="K24" i="9"/>
</calcChain>
</file>

<file path=xl/sharedStrings.xml><?xml version="1.0" encoding="utf-8"?>
<sst xmlns="http://schemas.openxmlformats.org/spreadsheetml/2006/main" count="238" uniqueCount="159">
  <si>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</si>
  <si>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</si>
  <si>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</si>
  <si>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</si>
  <si>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</si>
  <si>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</si>
  <si>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</si>
  <si>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</si>
  <si>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</si>
  <si>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</si>
  <si>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</si>
  <si>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</si>
  <si>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</si>
  <si>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</si>
  <si>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</si>
  <si>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</si>
  <si>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</si>
  <si>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</si>
  <si>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</si>
  <si>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</si>
  <si>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</si>
  <si>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</si>
  <si>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</si>
  <si>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</si>
  <si>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</si>
  <si>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</si>
  <si>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</si>
  <si>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</si>
  <si>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</si>
  <si>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</si>
  <si>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</si>
  <si>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</si>
  <si>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</si>
  <si>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</si>
  <si>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</si>
  <si>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</si>
  <si>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</si>
  <si>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</si>
  <si>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</si>
  <si>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</si>
  <si>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</si>
  <si>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</si>
  <si>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</si>
  <si>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</si>
  <si>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</si>
  <si>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</si>
  <si>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</si>
  <si>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</si>
  <si>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</si>
  <si>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</si>
  <si>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</si>
  <si>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</si>
  <si>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</si>
  <si>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</si>
  <si>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</si>
  <si>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</si>
  <si>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</si>
  <si>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</si>
  <si>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</si>
  <si>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</si>
  <si>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</si>
  <si>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</si>
  <si>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</si>
  <si>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</si>
  <si>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</si>
  <si>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</si>
  <si>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</si>
  <si>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>(สุณี แนวพานิช)</t>
  </si>
  <si>
    <t>ผู้อำนวยการอาวุโส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</si>
  <si>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</si>
  <si>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</si>
  <si>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</si>
  <si>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</si>
  <si>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รายการขาดทุนสุทธิที่เกิดขึ้นจากเงินลงทุน</t>
  </si>
  <si>
    <t>เงินฝากธนาคาร ณ วันปลายงวด (หมายเหตุ 7)</t>
  </si>
  <si>
    <t>31 ธันวาคม 2564</t>
  </si>
  <si>
    <t>ธนาคารแห่งประเทศไทยงวดที่ 42/91/64</t>
  </si>
  <si>
    <t>20 มกราคม 2565</t>
  </si>
  <si>
    <t>ธนาคารแห่งประเทศไทยงวดที่ 43/91/64</t>
  </si>
  <si>
    <t>27 มกราคม 2565</t>
  </si>
  <si>
    <t>ธนาคารแห่งประเทศไทยงวดที่ 2/364/64</t>
  </si>
  <si>
    <t>3 กุมภาพันธ์ 2565</t>
  </si>
  <si>
    <t>ธนาคารแห่งประเทศไทยงวดที่ 44/91/64</t>
  </si>
  <si>
    <t>ธนาคารแห่งประเทศไทยงวดที่ 45/91/64</t>
  </si>
  <si>
    <t>10 กุมภาพันธ์ 2565</t>
  </si>
  <si>
    <t>ธนาคารแห่งประเทศไทยงวดที่ 46/91/64</t>
  </si>
  <si>
    <t>17 กุมภาพันธ์ 2565</t>
  </si>
  <si>
    <t>ธนาคารแห่งประเทศไทยงวดที่ 4/364/64</t>
  </si>
  <si>
    <t>7 เมษายน 2565</t>
  </si>
  <si>
    <t>งบประกอบรายละเอียดเงินลงทุน (ต่อ)</t>
  </si>
  <si>
    <t>ธนาคารแห่งประเทศไทย รุ่นที่ 2/2ปี/2563</t>
  </si>
  <si>
    <t>25 พฤษภาคม 2565</t>
  </si>
  <si>
    <t>ธนาคารแห่งประเทศไทยงวดที่ 6/363/64</t>
  </si>
  <si>
    <t>2 มิถุนายน 2565</t>
  </si>
  <si>
    <t>ธนาคารแห่งประเทศไทยงวดที่ 7/364/64</t>
  </si>
  <si>
    <t>7 กรกฎาคม 2565</t>
  </si>
  <si>
    <t>ธนาคารแห่งประเทศไทยงวดที่ 8/364/64</t>
  </si>
  <si>
    <t>4 สิงหาคม 2565</t>
  </si>
  <si>
    <t>ธนาคารแห่งประเทศไทยงวดที่ 9/364/64</t>
  </si>
  <si>
    <t>ธนาคารแห่งประเทศไทยงวดที่ 11/364/64</t>
  </si>
  <si>
    <t>3 พฤศจิกายน 2565</t>
  </si>
  <si>
    <t>กระทรวงการคลัง งวดที่ 20/183/64</t>
  </si>
  <si>
    <t>กระทรวงการคลัง งวดที่ 22/182/64</t>
  </si>
  <si>
    <t>กระทรวงการคลัง งวดที่ 3/182/65</t>
  </si>
  <si>
    <t>11 พฤษภาคม 2565</t>
  </si>
  <si>
    <t>กระทรวงการคลัง งวดที่ 4/182/65</t>
  </si>
  <si>
    <t>รายการขาดทุนสุทธิที่ยังไม่เกิดขึ้นจากการวัดมูลค่าเงินลงทุน</t>
  </si>
  <si>
    <t>รายการขาดทุนสุทธิจากเงินลงทุน</t>
  </si>
  <si>
    <t>รวมรายการขาดทุนสุทธิจากเงินลงทุน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</si>
  <si>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</si>
  <si>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</si>
  <si>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(พันบาท)</t>
  </si>
  <si>
    <t>สินทรัพย์สุทธิต่อหน่วย (บาท)</t>
  </si>
  <si>
    <t>จำนวนหน่วยลงทุนที่จำหน่ายแล้วทั้งหมด ณ วันปลายงวด/ปี (พันหน่วย)</t>
  </si>
  <si>
    <t>ณ วันที่ 30 มิถุนายน 2565</t>
  </si>
  <si>
    <t>30 มิถุนายน 2565</t>
  </si>
  <si>
    <t>การเพิ่มขึ้นในสินทรัพย์สุทธิจากการดำเนินงาน</t>
  </si>
  <si>
    <t>รายการกำไร (ขาดทุน) สุทธิจากเงินลงทุน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</si>
  <si>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</si>
  <si>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</si>
  <si>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การเพิ่มขึ้น (ลดลง) ในสินทรัพย์สุทธิจากการดำเนินงาน</t>
  </si>
  <si>
    <t>การเพิ่มขึ้น (ลดลง) ของสินทรัพย์สุทธิจากการดำเนินงานในระหว่างงวด</t>
  </si>
  <si>
    <t>การเพิ่มขึ้น (ลดลง) ของสินทรัพย์สุทธิจากการดำเนินงาน</t>
  </si>
  <si>
    <t xml:space="preserve">   ขาดทุนสุทธิที่เกิดขึ้นจากเงินลงทุน</t>
  </si>
  <si>
    <t>สำหรับงวดสามเดือนสิ้นสุดวันที่ 30 มิถุนายน 2565</t>
  </si>
  <si>
    <t>สำหรับงวดหกเดือนสิ้นสุดวันที่ 30 มิถุนายน 2565</t>
  </si>
  <si>
    <t xml:space="preserve">   ค่าใช้จ่ายค้างจ่ายเพิ่มขึ้น</t>
  </si>
  <si>
    <t>การจ่ายเงินลดทุนให้แก่ผู้ถือหน่วยลงทุนระหว่างงวด</t>
  </si>
  <si>
    <t xml:space="preserve">   (ราคาทุน: 17,052 ล้านบาท (31 ธันวาคม 2564: 17,641 ล้านบาท))</t>
  </si>
  <si>
    <t>ธนาคารแห่งประเทศไทยงวดที่ 18/91/65</t>
  </si>
  <si>
    <t>25 สิงหาคม 2565</t>
  </si>
  <si>
    <t>ธนาคารแห่งประเทศไทยงวดที่ 21/91/65</t>
  </si>
  <si>
    <t>ธนาคารแห่งประเทศไทยงวดที่ 23/91/65</t>
  </si>
  <si>
    <t>ธนาคารแห่งประเทศไทยงวดที่ 12/364/64</t>
  </si>
  <si>
    <t>8 ธันวาคม 2565</t>
  </si>
  <si>
    <t>ธนาคารแห่งประเทศไทยรุ่นที่ 10/364/64</t>
  </si>
  <si>
    <t>ธนาคารแห่งประเทศไทยงวดที่ 2/364/65</t>
  </si>
  <si>
    <t>กระทรวงการคลัง งวดที่ 18/182/65</t>
  </si>
  <si>
    <t>กระทรวงการคลัง งวดที่ 16/182/65</t>
  </si>
  <si>
    <t>กระทรวงการคลัง งวดที่ 17/182/65</t>
  </si>
  <si>
    <t>กระทรวงการคลัง งวดที่ 15/182/65</t>
  </si>
  <si>
    <t>7 ธันวาคม 2565</t>
  </si>
  <si>
    <t>9 พฤศจิกายน 2565</t>
  </si>
  <si>
    <t>23 พฤศจิกายน 2565</t>
  </si>
  <si>
    <t>กระทรวงการคลัง งวดที่ 14/183/65</t>
  </si>
  <si>
    <t>ธนาคารแห่งประเทศไทยรุ่นที่ 2/3ปี/2562</t>
  </si>
  <si>
    <t>การลดลงของสินทรัพย์สุทธิในระหว่างงวด</t>
  </si>
  <si>
    <t xml:space="preserve">   ขาดทุนสุทธิที่ยังไม่เกิดขึ้นจากการวัดมูลค่าเงินลงทุน</t>
  </si>
  <si>
    <t>เงินฝากธนาคารเพิ่มขึ้นสุทธิ</t>
  </si>
  <si>
    <t>การจ่ายเงินลดทุนให้แก่ผู้ถือหน่วยลงทุนในระหว่างงวด</t>
  </si>
  <si>
    <t>ปรับกระทบรายการเพิ่มขึ้น (ลดลง) ในสินทรัพย์สุทธิจากการดำเนินงาน</t>
  </si>
  <si>
    <t>1 กันยายน 2565</t>
  </si>
  <si>
    <t>8 กันยายน 2565</t>
  </si>
  <si>
    <t>16 กันยายน 2565</t>
  </si>
  <si>
    <t>6 ตุลาคม 2565</t>
  </si>
  <si>
    <t>16 มีนาคม 2565</t>
  </si>
  <si>
    <t>12 ตุลาคม 2565</t>
  </si>
  <si>
    <t>26 ตุลาคม 2565</t>
  </si>
  <si>
    <t>2 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</si>
</sst>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3" formatCode="_(* #,##0.000_);_(* \(#,##0.000\);_(* &quot;-&quot;??_);_(@_)"/>
    <numFmt numFmtId="188" formatCode="_(* #,##0.00_);_(* \(#,##0.00\);_(* &quot;-&quot;_);_(@_)"/>
    <numFmt numFmtId="207" formatCode="[$-F800]dddd\,\ mmmm\ dd\,\ yyyy"/>
    <numFmt numFmtId="208" formatCode="_-* #,##0_-;\-* #,##0_-;_-* &quot;-&quot;??_-;_-@_-"/>
    <numFmt numFmtId="216" formatCode="#,##0.000000_);\(#,##0.000000\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rgb="FF00B0F0"/>
      <name val="Angsana New"/>
      <family val="1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FF0000"/>
      <name val="Angsana New"/>
      <family val="1"/>
    </font>
    <font>
      <i/>
      <strike/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41" fontId="5" fillId="0" borderId="0" xfId="1" applyNumberFormat="1" applyFont="1" applyFill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2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37" fontId="5" fillId="0" borderId="1" xfId="0" applyNumberFormat="1" applyFont="1" applyFill="1" applyBorder="1" applyAlignment="1">
      <alignment vertical="top"/>
    </xf>
    <xf numFmtId="37" fontId="10" fillId="0" borderId="0" xfId="0" quotePrefix="1" applyNumberFormat="1" applyFont="1" applyFill="1" applyBorder="1" applyAlignment="1">
      <alignment horizontal="center" vertical="top"/>
    </xf>
    <xf numFmtId="43" fontId="5" fillId="0" borderId="0" xfId="1" applyFont="1" applyFill="1" applyAlignment="1">
      <alignment vertical="center"/>
    </xf>
    <xf numFmtId="207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vertical="center"/>
    </xf>
    <xf numFmtId="43" fontId="4" fillId="0" borderId="0" xfId="1" applyFont="1" applyFill="1" applyBorder="1" applyAlignment="1">
      <alignment vertical="center"/>
    </xf>
    <xf numFmtId="37" fontId="5" fillId="0" borderId="0" xfId="0" applyNumberFormat="1" applyFont="1" applyAlignment="1">
      <alignment vertical="top"/>
    </xf>
    <xf numFmtId="177" fontId="6" fillId="0" borderId="0" xfId="0" applyNumberFormat="1" applyFont="1" applyAlignment="1">
      <alignment horizontal="center" vertical="top"/>
    </xf>
    <xf numFmtId="37" fontId="12" fillId="0" borderId="0" xfId="0" applyNumberFormat="1" applyFont="1" applyAlignment="1">
      <alignment vertical="top"/>
    </xf>
    <xf numFmtId="14" fontId="5" fillId="0" borderId="0" xfId="0" applyNumberFormat="1" applyFont="1" applyAlignment="1">
      <alignment vertical="top"/>
    </xf>
    <xf numFmtId="37" fontId="7" fillId="0" borderId="0" xfId="0" applyNumberFormat="1" applyFont="1" applyAlignment="1">
      <alignment vertical="top"/>
    </xf>
    <xf numFmtId="37" fontId="6" fillId="0" borderId="0" xfId="0" applyNumberFormat="1" applyFont="1" applyAlignment="1">
      <alignment horizontal="center" vertical="top"/>
    </xf>
    <xf numFmtId="37" fontId="5" fillId="0" borderId="0" xfId="0" applyNumberFormat="1" applyFont="1" applyAlignment="1">
      <alignment horizontal="left" vertical="top"/>
    </xf>
    <xf numFmtId="37" fontId="4" fillId="0" borderId="0" xfId="0" applyNumberFormat="1" applyFont="1" applyAlignment="1">
      <alignment vertical="top"/>
    </xf>
    <xf numFmtId="37" fontId="4" fillId="0" borderId="0" xfId="0" quotePrefix="1" applyNumberFormat="1" applyFont="1" applyAlignment="1">
      <alignment horizontal="left" vertical="top"/>
    </xf>
    <xf numFmtId="37" fontId="4" fillId="0" borderId="0" xfId="0" applyNumberFormat="1" applyFont="1" applyAlignment="1">
      <alignment horizontal="left" vertical="top"/>
    </xf>
    <xf numFmtId="37" fontId="5" fillId="0" borderId="0" xfId="0" applyNumberFormat="1" applyFont="1" applyAlignment="1">
      <alignment horizontal="right" vertical="top"/>
    </xf>
    <xf numFmtId="172" fontId="5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horizontal="center" vertical="center"/>
    </xf>
    <xf numFmtId="41" fontId="5" fillId="0" borderId="2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right" vertical="center"/>
    </xf>
    <xf numFmtId="208" fontId="5" fillId="0" borderId="2" xfId="0" applyNumberFormat="1" applyFont="1" applyBorder="1" applyAlignment="1">
      <alignment vertical="center"/>
    </xf>
    <xf numFmtId="41" fontId="5" fillId="0" borderId="0" xfId="1" applyNumberFormat="1" applyFont="1" applyFill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37" fontId="5" fillId="0" borderId="0" xfId="4" applyNumberFormat="1" applyFont="1" applyAlignment="1">
      <alignment horizontal="center" vertical="center"/>
    </xf>
    <xf numFmtId="37" fontId="5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37" fontId="5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7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5" fillId="0" borderId="2" xfId="4" applyNumberFormat="1" applyFont="1" applyBorder="1" applyAlignment="1">
      <alignment horizontal="center" vertical="center"/>
    </xf>
    <xf numFmtId="41" fontId="5" fillId="0" borderId="0" xfId="4" applyNumberFormat="1" applyFont="1" applyAlignment="1">
      <alignment horizontal="centerContinuous" vertical="center"/>
    </xf>
    <xf numFmtId="37" fontId="5" fillId="0" borderId="0" xfId="4" applyNumberFormat="1" applyFont="1" applyAlignment="1">
      <alignment horizontal="centerContinuous" vertical="center"/>
    </xf>
    <xf numFmtId="0" fontId="7" fillId="0" borderId="0" xfId="4" applyFont="1" applyAlignment="1">
      <alignment horizontal="center" vertical="center"/>
    </xf>
    <xf numFmtId="41" fontId="13" fillId="0" borderId="0" xfId="4" applyNumberFormat="1" applyFont="1" applyAlignment="1">
      <alignment horizontal="center" vertical="center"/>
    </xf>
    <xf numFmtId="188" fontId="13" fillId="0" borderId="0" xfId="4" applyNumberFormat="1" applyFont="1" applyAlignment="1">
      <alignment horizontal="center" vertical="center"/>
    </xf>
    <xf numFmtId="37" fontId="5" fillId="0" borderId="0" xfId="7" applyNumberFormat="1" applyFont="1" applyAlignment="1">
      <alignment vertical="center"/>
    </xf>
    <xf numFmtId="41" fontId="5" fillId="0" borderId="4" xfId="4" applyNumberFormat="1" applyFont="1" applyBorder="1" applyAlignment="1">
      <alignment vertical="center"/>
    </xf>
    <xf numFmtId="41" fontId="5" fillId="0" borderId="0" xfId="4" applyNumberFormat="1" applyFont="1" applyAlignment="1">
      <alignment vertical="center"/>
    </xf>
    <xf numFmtId="188" fontId="5" fillId="0" borderId="4" xfId="4" applyNumberFormat="1" applyFont="1" applyBorder="1" applyAlignment="1">
      <alignment vertical="center"/>
    </xf>
    <xf numFmtId="41" fontId="5" fillId="0" borderId="5" xfId="4" applyNumberFormat="1" applyFont="1" applyBorder="1" applyAlignment="1">
      <alignment vertical="center"/>
    </xf>
    <xf numFmtId="188" fontId="5" fillId="0" borderId="5" xfId="4" applyNumberFormat="1" applyFont="1" applyBorder="1" applyAlignment="1">
      <alignment vertical="center"/>
    </xf>
    <xf numFmtId="37" fontId="4" fillId="0" borderId="0" xfId="4" applyNumberFormat="1" applyFont="1" applyAlignment="1">
      <alignment vertical="center"/>
    </xf>
    <xf numFmtId="173" fontId="5" fillId="0" borderId="0" xfId="1" applyNumberFormat="1" applyFont="1" applyFill="1" applyAlignment="1">
      <alignment horizontal="right" vertical="center"/>
    </xf>
    <xf numFmtId="173" fontId="5" fillId="0" borderId="2" xfId="1" applyNumberFormat="1" applyFont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5" fillId="0" borderId="0" xfId="8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83" fontId="4" fillId="0" borderId="0" xfId="4" applyNumberFormat="1" applyFont="1" applyAlignment="1">
      <alignment horizontal="left" vertical="center"/>
    </xf>
    <xf numFmtId="183" fontId="5" fillId="0" borderId="0" xfId="1" applyNumberFormat="1" applyFont="1" applyFill="1" applyAlignment="1">
      <alignment horizontal="center" vertical="center"/>
    </xf>
    <xf numFmtId="183" fontId="5" fillId="0" borderId="2" xfId="1" applyNumberFormat="1" applyFont="1" applyFill="1" applyBorder="1" applyAlignment="1">
      <alignment horizontal="center" vertical="center"/>
    </xf>
    <xf numFmtId="183" fontId="5" fillId="0" borderId="0" xfId="4" applyNumberFormat="1" applyFont="1" applyAlignment="1">
      <alignment horizontal="centerContinuous" vertical="center"/>
    </xf>
    <xf numFmtId="183" fontId="13" fillId="0" borderId="0" xfId="4" applyNumberFormat="1" applyFont="1" applyAlignment="1">
      <alignment horizontal="center" vertical="center"/>
    </xf>
    <xf numFmtId="183" fontId="4" fillId="0" borderId="0" xfId="1" applyNumberFormat="1" applyFont="1" applyFill="1" applyBorder="1" applyAlignment="1">
      <alignment vertical="center"/>
    </xf>
    <xf numFmtId="183" fontId="5" fillId="0" borderId="0" xfId="1" applyNumberFormat="1" applyFont="1" applyFill="1" applyAlignment="1">
      <alignment vertical="center"/>
    </xf>
    <xf numFmtId="183" fontId="5" fillId="0" borderId="0" xfId="4" applyNumberFormat="1" applyFont="1" applyAlignment="1">
      <alignment vertical="center"/>
    </xf>
    <xf numFmtId="43" fontId="5" fillId="0" borderId="0" xfId="4" applyNumberFormat="1" applyFont="1" applyAlignment="1">
      <alignment horizontal="centerContinuous" vertical="center"/>
    </xf>
    <xf numFmtId="43" fontId="5" fillId="0" borderId="2" xfId="4" applyNumberFormat="1" applyFont="1" applyBorder="1" applyAlignment="1">
      <alignment vertical="center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7" applyFont="1" applyAlignment="1">
      <alignment vertical="center"/>
    </xf>
    <xf numFmtId="0" fontId="6" fillId="0" borderId="0" xfId="7" applyFont="1" applyAlignment="1">
      <alignment horizontal="center" vertical="center"/>
    </xf>
    <xf numFmtId="0" fontId="12" fillId="0" borderId="0" xfId="7" applyFont="1" applyAlignment="1">
      <alignment vertical="center"/>
    </xf>
    <xf numFmtId="173" fontId="5" fillId="0" borderId="0" xfId="7" applyNumberFormat="1" applyFont="1" applyAlignment="1">
      <alignment vertical="center"/>
    </xf>
    <xf numFmtId="37" fontId="5" fillId="0" borderId="0" xfId="7" applyNumberFormat="1" applyFont="1" applyAlignment="1">
      <alignment horizontal="right" vertical="center"/>
    </xf>
    <xf numFmtId="37" fontId="4" fillId="0" borderId="0" xfId="7" applyNumberFormat="1" applyFont="1" applyAlignment="1">
      <alignment horizontal="left" vertical="center"/>
    </xf>
    <xf numFmtId="37" fontId="5" fillId="0" borderId="0" xfId="7" applyNumberFormat="1" applyFont="1" applyAlignment="1">
      <alignment horizontal="center" vertical="center"/>
    </xf>
    <xf numFmtId="37" fontId="6" fillId="0" borderId="0" xfId="7" applyNumberFormat="1" applyFont="1" applyAlignment="1">
      <alignment horizontal="center" vertical="center"/>
    </xf>
    <xf numFmtId="37" fontId="10" fillId="0" borderId="0" xfId="7" applyNumberFormat="1" applyFont="1" applyAlignment="1">
      <alignment horizontal="center" vertical="center"/>
    </xf>
    <xf numFmtId="37" fontId="7" fillId="0" borderId="0" xfId="7" applyNumberFormat="1" applyFont="1" applyAlignment="1">
      <alignment vertical="center"/>
    </xf>
    <xf numFmtId="0" fontId="8" fillId="0" borderId="0" xfId="7" quotePrefix="1" applyFont="1" applyAlignment="1">
      <alignment horizontal="center" vertical="top"/>
    </xf>
    <xf numFmtId="0" fontId="5" fillId="0" borderId="0" xfId="7" applyFont="1" applyAlignment="1">
      <alignment horizontal="center" vertical="center"/>
    </xf>
    <xf numFmtId="37" fontId="4" fillId="0" borderId="0" xfId="7" applyNumberFormat="1" applyFont="1" applyAlignment="1">
      <alignment vertical="center"/>
    </xf>
    <xf numFmtId="37" fontId="13" fillId="0" borderId="0" xfId="7" applyNumberFormat="1" applyFont="1" applyAlignment="1">
      <alignment horizontal="left" vertical="center"/>
    </xf>
    <xf numFmtId="41" fontId="5" fillId="0" borderId="0" xfId="7" applyNumberFormat="1" applyFont="1" applyAlignment="1">
      <alignment vertical="center"/>
    </xf>
    <xf numFmtId="41" fontId="5" fillId="0" borderId="2" xfId="7" applyNumberFormat="1" applyFont="1" applyBorder="1" applyAlignment="1">
      <alignment vertical="center"/>
    </xf>
    <xf numFmtId="43" fontId="5" fillId="0" borderId="0" xfId="1" applyFont="1" applyAlignment="1">
      <alignment vertical="center"/>
    </xf>
    <xf numFmtId="41" fontId="5" fillId="0" borderId="4" xfId="1" applyNumberFormat="1" applyFont="1" applyBorder="1" applyAlignment="1">
      <alignment vertical="center"/>
    </xf>
    <xf numFmtId="41" fontId="5" fillId="0" borderId="0" xfId="7" applyNumberFormat="1" applyFont="1" applyAlignment="1">
      <alignment horizontal="right" vertical="center"/>
    </xf>
    <xf numFmtId="37" fontId="5" fillId="0" borderId="0" xfId="7" quotePrefix="1" applyNumberFormat="1" applyFont="1" applyAlignment="1">
      <alignment horizontal="left" vertical="center"/>
    </xf>
    <xf numFmtId="37" fontId="5" fillId="0" borderId="0" xfId="7" applyNumberFormat="1" applyFont="1" applyAlignment="1">
      <alignment horizontal="left" vertical="center"/>
    </xf>
    <xf numFmtId="41" fontId="5" fillId="0" borderId="0" xfId="1" applyNumberFormat="1" applyFont="1" applyAlignment="1">
      <alignment horizontal="center" vertical="center"/>
    </xf>
    <xf numFmtId="41" fontId="5" fillId="0" borderId="4" xfId="7" applyNumberFormat="1" applyFont="1" applyBorder="1" applyAlignment="1">
      <alignment vertical="center"/>
    </xf>
    <xf numFmtId="41" fontId="5" fillId="0" borderId="2" xfId="1" applyNumberFormat="1" applyFont="1" applyBorder="1" applyAlignment="1">
      <alignment horizontal="right" vertical="center"/>
    </xf>
    <xf numFmtId="41" fontId="5" fillId="0" borderId="2" xfId="7" applyNumberFormat="1" applyFont="1" applyBorder="1" applyAlignment="1">
      <alignment horizontal="right" vertical="center"/>
    </xf>
    <xf numFmtId="41" fontId="5" fillId="0" borderId="3" xfId="7" applyNumberFormat="1" applyFont="1" applyBorder="1" applyAlignment="1">
      <alignment vertical="center"/>
    </xf>
    <xf numFmtId="0" fontId="7" fillId="0" borderId="0" xfId="7" quotePrefix="1" applyFont="1" applyAlignment="1">
      <alignment horizontal="center" vertical="top"/>
    </xf>
    <xf numFmtId="0" fontId="7" fillId="0" borderId="0" xfId="7" applyFont="1" applyAlignment="1">
      <alignment horizontal="center" vertical="center"/>
    </xf>
    <xf numFmtId="41" fontId="5" fillId="0" borderId="0" xfId="1" applyNumberFormat="1" applyFont="1" applyAlignment="1">
      <alignment vertical="center"/>
    </xf>
    <xf numFmtId="41" fontId="5" fillId="0" borderId="0" xfId="7" applyNumberFormat="1" applyFont="1" applyAlignment="1">
      <alignment horizontal="right" vertical="top"/>
    </xf>
    <xf numFmtId="173" fontId="5" fillId="0" borderId="5" xfId="1" applyNumberFormat="1" applyFont="1" applyBorder="1" applyAlignment="1">
      <alignment vertical="center"/>
    </xf>
    <xf numFmtId="37" fontId="7" fillId="0" borderId="0" xfId="7" applyNumberFormat="1" applyFont="1" applyAlignment="1">
      <alignment horizontal="center" vertical="center"/>
    </xf>
    <xf numFmtId="37" fontId="13" fillId="0" borderId="0" xfId="7" applyNumberFormat="1" applyFont="1" applyAlignment="1">
      <alignment vertical="center"/>
    </xf>
    <xf numFmtId="37" fontId="14" fillId="0" borderId="0" xfId="7" applyNumberFormat="1" applyFont="1" applyAlignment="1">
      <alignment horizontal="center" vertical="center"/>
    </xf>
    <xf numFmtId="41" fontId="13" fillId="0" borderId="0" xfId="1" applyNumberFormat="1" applyFont="1" applyAlignment="1">
      <alignment vertical="center"/>
    </xf>
    <xf numFmtId="41" fontId="13" fillId="0" borderId="0" xfId="7" applyNumberFormat="1" applyFont="1" applyAlignment="1">
      <alignment vertical="center"/>
    </xf>
    <xf numFmtId="0" fontId="13" fillId="0" borderId="0" xfId="7" applyFont="1" applyAlignment="1">
      <alignment vertical="center"/>
    </xf>
    <xf numFmtId="41" fontId="5" fillId="0" borderId="2" xfId="1" applyNumberFormat="1" applyFont="1" applyBorder="1" applyAlignment="1">
      <alignment vertical="center"/>
    </xf>
    <xf numFmtId="41" fontId="5" fillId="0" borderId="2" xfId="1" applyNumberFormat="1" applyFont="1" applyBorder="1" applyAlignment="1">
      <alignment horizontal="center" vertical="center"/>
    </xf>
    <xf numFmtId="41" fontId="5" fillId="0" borderId="3" xfId="1" applyNumberFormat="1" applyFont="1" applyBorder="1" applyAlignment="1">
      <alignment vertical="center"/>
    </xf>
    <xf numFmtId="173" fontId="5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5" fillId="0" borderId="0" xfId="7" applyFont="1" applyFill="1" applyAlignment="1">
      <alignment vertical="center"/>
    </xf>
    <xf numFmtId="43" fontId="13" fillId="0" borderId="2" xfId="4" applyNumberFormat="1" applyFont="1" applyBorder="1" applyAlignment="1">
      <alignment horizontal="center" vertical="center"/>
    </xf>
    <xf numFmtId="43" fontId="5" fillId="0" borderId="5" xfId="4" applyNumberFormat="1" applyFont="1" applyBorder="1" applyAlignment="1">
      <alignment vertical="center"/>
    </xf>
    <xf numFmtId="41" fontId="5" fillId="0" borderId="2" xfId="4" applyNumberFormat="1" applyFont="1" applyFill="1" applyBorder="1" applyAlignment="1">
      <alignment horizontal="center"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12" fillId="0" borderId="0" xfId="7" applyNumberFormat="1" applyFont="1" applyAlignment="1">
      <alignment vertical="center"/>
    </xf>
    <xf numFmtId="216" fontId="5" fillId="0" borderId="0" xfId="0" applyNumberFormat="1" applyFont="1" applyAlignment="1">
      <alignment vertical="top"/>
    </xf>
    <xf numFmtId="0" fontId="12" fillId="0" borderId="0" xfId="7" applyFont="1" applyAlignment="1">
      <alignment vertical="center"/>
    </xf>
    <xf numFmtId="0" fontId="5" fillId="0" borderId="0" xfId="4" applyFont="1" applyFill="1" applyAlignment="1">
      <alignment horizontal="centerContinuous" vertical="center"/>
    </xf>
    <xf numFmtId="0" fontId="5" fillId="0" borderId="0" xfId="4" applyFont="1" applyFill="1" applyAlignment="1">
      <alignment vertical="center"/>
    </xf>
    <xf numFmtId="0" fontId="15" fillId="0" borderId="0" xfId="4" applyFont="1" applyFill="1" applyAlignment="1">
      <alignment vertical="center"/>
    </xf>
    <xf numFmtId="37" fontId="5" fillId="0" borderId="0" xfId="7" applyNumberFormat="1" applyFont="1" applyFill="1" applyAlignment="1">
      <alignment vertical="center"/>
    </xf>
    <xf numFmtId="207" fontId="5" fillId="0" borderId="0" xfId="4" applyNumberFormat="1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183" fontId="5" fillId="0" borderId="0" xfId="4" applyNumberFormat="1" applyFont="1" applyFill="1" applyAlignment="1">
      <alignment vertical="center"/>
    </xf>
    <xf numFmtId="41" fontId="5" fillId="0" borderId="0" xfId="4" applyNumberFormat="1" applyFont="1" applyFill="1" applyAlignment="1">
      <alignment horizontal="center" vertical="center"/>
    </xf>
    <xf numFmtId="183" fontId="5" fillId="0" borderId="0" xfId="4" applyNumberFormat="1" applyFont="1" applyFill="1" applyAlignment="1">
      <alignment horizontal="center" vertical="center"/>
    </xf>
    <xf numFmtId="37" fontId="5" fillId="0" borderId="0" xfId="4" applyNumberFormat="1" applyFont="1" applyFill="1" applyAlignment="1">
      <alignment vertical="center"/>
    </xf>
    <xf numFmtId="183" fontId="15" fillId="0" borderId="0" xfId="4" applyNumberFormat="1" applyFont="1" applyFill="1" applyAlignment="1">
      <alignment vertical="center"/>
    </xf>
    <xf numFmtId="0" fontId="15" fillId="0" borderId="0" xfId="7" applyFont="1" applyFill="1" applyAlignment="1">
      <alignment vertical="center"/>
    </xf>
    <xf numFmtId="37" fontId="15" fillId="0" borderId="0" xfId="0" applyNumberFormat="1" applyFont="1" applyFill="1" applyAlignment="1">
      <alignment vertical="top"/>
    </xf>
    <xf numFmtId="37" fontId="16" fillId="0" borderId="0" xfId="7" applyNumberFormat="1" applyFont="1" applyFill="1" applyAlignment="1">
      <alignment horizontal="center" vertical="center"/>
    </xf>
    <xf numFmtId="37" fontId="6" fillId="0" borderId="0" xfId="7" applyNumberFormat="1" applyFont="1" applyFill="1" applyAlignment="1">
      <alignment horizontal="center" vertical="center"/>
    </xf>
    <xf numFmtId="37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center"/>
    </xf>
    <xf numFmtId="41" fontId="6" fillId="0" borderId="0" xfId="0" applyNumberFormat="1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7" fontId="5" fillId="0" borderId="7" xfId="0" applyNumberFormat="1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5" fillId="0" borderId="2" xfId="8" applyFont="1" applyBorder="1" applyAlignment="1">
      <alignment horizontal="center" vertical="center"/>
    </xf>
    <xf numFmtId="37" fontId="4" fillId="0" borderId="0" xfId="7" applyNumberFormat="1" applyFont="1" applyAlignment="1">
      <alignment horizontal="left" vertical="center"/>
    </xf>
    <xf numFmtId="37" fontId="4" fillId="0" borderId="0" xfId="7" applyNumberFormat="1" applyFont="1" applyFill="1" applyAlignment="1">
      <alignment horizontal="left" vertical="center"/>
    </xf>
  </cellXfs>
  <cellStyles count="10">
    <cellStyle name="Comma 2" xfId="2" xr:uid="{39E1129F-9EBC-4DBC-839A-F8968907DCB3}"/>
    <cellStyle name="Comma 2 2" xfId="3" xr:uid="{338121FE-4680-4D9D-BB9A-9688FA45EBF9}"/>
    <cellStyle name="Normal 2" xfId="4" xr:uid="{F343CE82-AC2E-409A-B2ED-F074E81D4337}"/>
    <cellStyle name="Normal 3" xfId="5" xr:uid="{69A701DC-C46D-4473-95F5-868E8E252FA9}"/>
    <cellStyle name="Normal 3 2" xfId="6" xr:uid="{C00F2A59-F749-4351-98A8-C2DA2FA83150}"/>
    <cellStyle name="Normal 4" xfId="7" xr:uid="{FEAA249C-F398-495D-BA46-E8D424E966E0}"/>
    <cellStyle name="Normal_MJLFT2" xfId="8" xr:uid="{54AC26D2-E407-4AB6-8270-32837F965CCB}"/>
    <cellStyle name="Percent 2" xfId="9" xr:uid="{F34F589A-1124-4681-9690-03E9E3516FC3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58EB-6013-4A82-ACDF-E7C471F2942C}">
  <dimension ref="A1:Y32"/>
  <sheetViews>
    <sheetView showGridLines="0" zoomScaleNormal="100" zoomScaleSheetLayoutView="70" workbookViewId="0">
      <selection activeCell="I10" sqref="I10"/>
    </sheetView>
  </sheetViews>
  <sheetFormatPr defaultColWidth="9.28515625" defaultRowHeight="24" customHeight="1" x14ac:dyDescent="0.2"/>
  <cols>
    <col min="1" max="3" width="9.28515625" style="3"/>
    <col min="4" max="4" width="10" style="3" customWidth="1"/>
    <col min="5" max="5" width="5.7109375" style="3" customWidth="1"/>
    <col min="6" max="6" width="13.28515625" style="3" customWidth="1"/>
    <col min="7" max="7" width="7.5703125" style="4" customWidth="1"/>
    <col min="8" max="8" width="1.42578125" style="3" customWidth="1"/>
    <col min="9" max="9" width="16.7109375" style="13" customWidth="1"/>
    <col min="10" max="10" width="1.42578125" style="3" customWidth="1"/>
    <col min="11" max="11" width="16.7109375" style="13" customWidth="1"/>
    <col min="12" max="12" width="0.28515625" style="6" customWidth="1"/>
    <col min="13" max="13" width="12.5703125" style="7" bestFit="1" customWidth="1"/>
    <col min="14" max="14" width="22.42578125" style="3" customWidth="1"/>
    <col min="15" max="15" width="9.28515625" style="3"/>
    <col min="16" max="16" width="13.7109375" style="3" bestFit="1" customWidth="1"/>
    <col min="17" max="17" width="14.140625" style="3" bestFit="1" customWidth="1"/>
    <col min="18" max="18" width="9.28515625" style="3"/>
    <col min="19" max="19" width="11.5703125" style="3" bestFit="1" customWidth="1"/>
    <col min="20" max="20" width="13.7109375" style="3" bestFit="1" customWidth="1"/>
    <col min="21" max="21" width="1.7109375" style="3" customWidth="1"/>
    <col min="22" max="22" width="11.5703125" style="3" bestFit="1" customWidth="1"/>
    <col min="23" max="23" width="12.28515625" style="3" bestFit="1" customWidth="1"/>
    <col min="24" max="24" width="2.28515625" style="3" customWidth="1"/>
    <col min="25" max="25" width="12.28515625" style="3" bestFit="1" customWidth="1"/>
    <col min="26" max="16384" width="9.28515625" style="3"/>
  </cols>
  <sheetData>
    <row r="1" spans="1:25" ht="24" customHeight="1" x14ac:dyDescent="0.2">
      <c r="A1" s="8" t="s">
        <v>50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25" ht="24" customHeight="1" x14ac:dyDescent="0.2">
      <c r="A2" s="8" t="s">
        <v>64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25" ht="24" customHeight="1" x14ac:dyDescent="0.2">
      <c r="A3" s="9" t="s">
        <v>114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25" ht="24" customHeight="1" x14ac:dyDescent="0.2">
      <c r="A4" s="9"/>
      <c r="B4" s="9"/>
      <c r="C4" s="9"/>
      <c r="D4" s="9"/>
      <c r="E4" s="9"/>
      <c r="F4" s="9"/>
      <c r="G4" s="9"/>
      <c r="H4" s="9"/>
      <c r="I4" s="5"/>
      <c r="J4" s="9"/>
      <c r="K4" s="5" t="s">
        <v>22</v>
      </c>
      <c r="L4" s="9"/>
    </row>
    <row r="5" spans="1:25" s="13" customFormat="1" ht="24" customHeight="1" x14ac:dyDescent="0.2">
      <c r="A5" s="10"/>
      <c r="B5" s="11"/>
      <c r="C5" s="10"/>
      <c r="D5" s="10"/>
      <c r="E5" s="11"/>
      <c r="F5" s="11"/>
      <c r="G5" s="22" t="s">
        <v>0</v>
      </c>
      <c r="I5" s="2" t="s">
        <v>115</v>
      </c>
      <c r="J5" s="2"/>
      <c r="K5" s="2" t="s">
        <v>75</v>
      </c>
      <c r="L5" s="14"/>
      <c r="M5" s="15"/>
    </row>
    <row r="6" spans="1:25" s="13" customFormat="1" ht="24" customHeight="1" x14ac:dyDescent="0.2">
      <c r="A6" s="10"/>
      <c r="B6" s="11"/>
      <c r="C6" s="10"/>
      <c r="D6" s="10"/>
      <c r="E6" s="11"/>
      <c r="F6" s="11"/>
      <c r="G6" s="12"/>
      <c r="I6" s="19" t="s">
        <v>34</v>
      </c>
      <c r="J6" s="2"/>
      <c r="K6" s="19" t="s">
        <v>33</v>
      </c>
      <c r="L6" s="14"/>
      <c r="M6" s="15"/>
    </row>
    <row r="7" spans="1:25" s="13" customFormat="1" ht="24" customHeight="1" x14ac:dyDescent="0.2">
      <c r="A7" s="10"/>
      <c r="B7" s="11"/>
      <c r="C7" s="10"/>
      <c r="D7" s="10"/>
      <c r="E7" s="11"/>
      <c r="F7" s="11"/>
      <c r="G7" s="12"/>
      <c r="I7" s="19" t="s">
        <v>35</v>
      </c>
      <c r="J7" s="2"/>
      <c r="K7" s="19"/>
      <c r="L7" s="14"/>
      <c r="M7" s="15"/>
    </row>
    <row r="8" spans="1:25" s="13" customFormat="1" ht="24" customHeight="1" x14ac:dyDescent="0.2">
      <c r="A8" s="8" t="s">
        <v>1</v>
      </c>
      <c r="M8" s="15"/>
      <c r="S8" s="14"/>
      <c r="T8" s="14"/>
      <c r="U8" s="14"/>
      <c r="V8" s="14"/>
      <c r="W8" s="14"/>
      <c r="X8" s="14"/>
      <c r="Y8" s="14"/>
    </row>
    <row r="9" spans="1:25" s="27" customFormat="1" ht="24" customHeight="1" x14ac:dyDescent="0.2">
      <c r="A9" s="27" t="s">
        <v>65</v>
      </c>
      <c r="G9" s="28"/>
      <c r="M9" s="29"/>
      <c r="S9" s="30"/>
      <c r="T9" s="30"/>
      <c r="V9" s="31"/>
      <c r="W9" s="31"/>
    </row>
    <row r="10" spans="1:25" s="27" customFormat="1" ht="24" customHeight="1" x14ac:dyDescent="0.2">
      <c r="A10" s="27" t="s">
        <v>128</v>
      </c>
      <c r="G10" s="32">
        <v>6</v>
      </c>
      <c r="H10" s="32">
        <v>8</v>
      </c>
      <c r="I10" s="39">
        <v>18879538</v>
      </c>
      <c r="J10" s="39"/>
      <c r="K10" s="39">
        <v>19895127</v>
      </c>
      <c r="M10" s="29"/>
    </row>
    <row r="11" spans="1:25" s="27" customFormat="1" ht="24" customHeight="1" x14ac:dyDescent="0.2">
      <c r="A11" s="33" t="s">
        <v>51</v>
      </c>
      <c r="E11" s="32"/>
      <c r="G11" s="32">
        <v>7</v>
      </c>
      <c r="H11" s="32"/>
      <c r="I11" s="39">
        <v>25585</v>
      </c>
      <c r="J11" s="40"/>
      <c r="K11" s="39">
        <v>12836</v>
      </c>
      <c r="M11" s="29"/>
    </row>
    <row r="12" spans="1:25" s="27" customFormat="1" ht="24" customHeight="1" x14ac:dyDescent="0.2">
      <c r="A12" s="33" t="s">
        <v>36</v>
      </c>
      <c r="E12" s="32"/>
      <c r="G12" s="32">
        <v>11</v>
      </c>
      <c r="H12" s="32"/>
      <c r="I12" s="39">
        <v>468181</v>
      </c>
      <c r="J12" s="40"/>
      <c r="K12" s="39">
        <v>332887</v>
      </c>
      <c r="M12" s="29"/>
    </row>
    <row r="13" spans="1:25" s="27" customFormat="1" ht="24" customHeight="1" x14ac:dyDescent="0.2">
      <c r="A13" s="33" t="s">
        <v>37</v>
      </c>
      <c r="B13" s="13"/>
      <c r="C13" s="13"/>
      <c r="D13" s="13"/>
      <c r="E13" s="155"/>
      <c r="F13" s="13"/>
      <c r="G13" s="155"/>
      <c r="H13" s="155"/>
      <c r="I13" s="156">
        <v>1880</v>
      </c>
      <c r="J13" s="157"/>
      <c r="K13" s="156">
        <v>1313</v>
      </c>
      <c r="L13" s="13"/>
      <c r="M13" s="152"/>
      <c r="N13" s="13"/>
      <c r="O13" s="13"/>
    </row>
    <row r="14" spans="1:25" s="27" customFormat="1" ht="24" customHeight="1" x14ac:dyDescent="0.2">
      <c r="A14" s="34" t="s">
        <v>2</v>
      </c>
      <c r="I14" s="42">
        <f>SUM(I10:I13)</f>
        <v>19375184</v>
      </c>
      <c r="J14" s="39"/>
      <c r="K14" s="42">
        <f>SUM(K10:K13)</f>
        <v>20242163</v>
      </c>
      <c r="M14" s="29"/>
    </row>
    <row r="15" spans="1:25" s="27" customFormat="1" ht="24" customHeight="1" x14ac:dyDescent="0.2">
      <c r="A15" s="34" t="s">
        <v>3</v>
      </c>
      <c r="I15" s="39"/>
      <c r="J15" s="39"/>
      <c r="K15" s="39"/>
      <c r="M15" s="29"/>
    </row>
    <row r="16" spans="1:25" s="27" customFormat="1" ht="24" customHeight="1" x14ac:dyDescent="0.2">
      <c r="A16" s="27" t="s">
        <v>38</v>
      </c>
      <c r="E16" s="32"/>
      <c r="G16" s="32"/>
      <c r="H16" s="32"/>
      <c r="I16" s="41">
        <f>2038</f>
        <v>2038</v>
      </c>
      <c r="J16" s="39"/>
      <c r="K16" s="41">
        <v>1972</v>
      </c>
      <c r="M16" s="29"/>
    </row>
    <row r="17" spans="1:17" s="27" customFormat="1" ht="24" customHeight="1" x14ac:dyDescent="0.2">
      <c r="A17" s="35" t="s">
        <v>4</v>
      </c>
      <c r="E17" s="32"/>
      <c r="I17" s="42">
        <f>SUM(I16)</f>
        <v>2038</v>
      </c>
      <c r="J17" s="39"/>
      <c r="K17" s="42">
        <f>SUM(K16)</f>
        <v>1972</v>
      </c>
      <c r="M17" s="29"/>
    </row>
    <row r="18" spans="1:17" s="27" customFormat="1" ht="24" customHeight="1" thickBot="1" x14ac:dyDescent="0.25">
      <c r="A18" s="36" t="s">
        <v>5</v>
      </c>
      <c r="E18" s="32"/>
      <c r="I18" s="43">
        <f>+I14-I17</f>
        <v>19373146</v>
      </c>
      <c r="J18" s="39"/>
      <c r="K18" s="43">
        <f>+K14-K17</f>
        <v>20240191</v>
      </c>
      <c r="M18" s="29"/>
    </row>
    <row r="19" spans="1:17" s="27" customFormat="1" ht="24" customHeight="1" thickTop="1" x14ac:dyDescent="0.2">
      <c r="A19" s="36" t="s">
        <v>5</v>
      </c>
      <c r="I19" s="44"/>
      <c r="J19" s="39"/>
      <c r="K19" s="44"/>
      <c r="M19" s="29"/>
    </row>
    <row r="20" spans="1:17" s="27" customFormat="1" ht="24" customHeight="1" x14ac:dyDescent="0.2">
      <c r="A20" s="27" t="s">
        <v>6</v>
      </c>
      <c r="G20" s="32">
        <v>8</v>
      </c>
      <c r="H20" s="32"/>
      <c r="I20" s="44">
        <v>19315901</v>
      </c>
      <c r="J20" s="39"/>
      <c r="K20" s="44">
        <v>19995774</v>
      </c>
      <c r="M20" s="29"/>
    </row>
    <row r="21" spans="1:17" s="27" customFormat="1" ht="24" customHeight="1" x14ac:dyDescent="0.2">
      <c r="A21" s="33" t="s">
        <v>7</v>
      </c>
      <c r="G21" s="32">
        <v>8</v>
      </c>
      <c r="H21" s="32"/>
      <c r="I21" s="72">
        <v>57245</v>
      </c>
      <c r="J21" s="39"/>
      <c r="K21" s="45">
        <v>244417</v>
      </c>
      <c r="M21" s="29"/>
    </row>
    <row r="22" spans="1:17" s="27" customFormat="1" ht="24" customHeight="1" thickBot="1" x14ac:dyDescent="0.25">
      <c r="A22" s="34" t="s">
        <v>5</v>
      </c>
      <c r="I22" s="43">
        <f>SUM(I20:I21)</f>
        <v>19373146</v>
      </c>
      <c r="J22" s="39"/>
      <c r="K22" s="43">
        <f>SUM(K20:K21)</f>
        <v>20240191</v>
      </c>
      <c r="M22" s="29"/>
    </row>
    <row r="23" spans="1:17" s="27" customFormat="1" ht="24" customHeight="1" thickTop="1" x14ac:dyDescent="0.2">
      <c r="I23" s="46">
        <f>+I22-I18</f>
        <v>0</v>
      </c>
      <c r="J23" s="47"/>
      <c r="K23" s="46">
        <f>+K22-K18</f>
        <v>0</v>
      </c>
      <c r="M23" s="29"/>
    </row>
    <row r="24" spans="1:17" s="27" customFormat="1" ht="24" customHeight="1" x14ac:dyDescent="0.2">
      <c r="A24" s="27" t="s">
        <v>112</v>
      </c>
      <c r="I24" s="38">
        <f>ROUNDDOWN(I22/I25,5)</f>
        <v>9.2894400000000008</v>
      </c>
      <c r="J24" s="38" t="e">
        <f>ROUNDDOWN(J22/J25,5)</f>
        <v>#DIV/0!</v>
      </c>
      <c r="K24" s="38">
        <f>ROUNDDOWN(K22/K25,5)</f>
        <v>9.70519</v>
      </c>
      <c r="M24" s="29"/>
      <c r="Q24" s="138"/>
    </row>
    <row r="25" spans="1:17" s="27" customFormat="1" ht="24" customHeight="1" x14ac:dyDescent="0.2">
      <c r="A25" s="27" t="s">
        <v>113</v>
      </c>
      <c r="G25" s="37"/>
      <c r="H25" s="37"/>
      <c r="I25" s="44">
        <v>2085500</v>
      </c>
      <c r="J25" s="44"/>
      <c r="K25" s="44">
        <v>2085500</v>
      </c>
      <c r="M25" s="29"/>
    </row>
    <row r="26" spans="1:17" ht="24" customHeight="1" x14ac:dyDescent="0.2">
      <c r="A26" s="13"/>
      <c r="B26" s="13"/>
      <c r="C26" s="13"/>
      <c r="D26" s="13"/>
      <c r="E26" s="13"/>
      <c r="F26" s="13"/>
      <c r="G26" s="16"/>
      <c r="H26" s="17"/>
      <c r="L26" s="16"/>
    </row>
    <row r="27" spans="1:17" ht="24" customHeight="1" x14ac:dyDescent="0.2">
      <c r="A27" s="13" t="s">
        <v>27</v>
      </c>
      <c r="B27" s="13"/>
      <c r="C27" s="13"/>
      <c r="D27" s="13"/>
      <c r="E27" s="13"/>
      <c r="F27" s="13"/>
      <c r="G27" s="13"/>
      <c r="H27" s="18"/>
      <c r="I27" s="14"/>
      <c r="J27" s="18"/>
      <c r="K27" s="14"/>
      <c r="L27" s="13"/>
    </row>
    <row r="28" spans="1:17" ht="24" customHeight="1" x14ac:dyDescent="0.2">
      <c r="A28" s="13"/>
      <c r="B28" s="13"/>
      <c r="C28" s="13"/>
      <c r="D28" s="13"/>
      <c r="E28" s="13"/>
      <c r="F28" s="13"/>
      <c r="G28" s="13"/>
      <c r="H28" s="13"/>
      <c r="J28" s="13"/>
      <c r="L28" s="13"/>
    </row>
    <row r="29" spans="1:17" ht="24" customHeight="1" x14ac:dyDescent="0.2">
      <c r="A29" s="13"/>
      <c r="B29" s="13"/>
      <c r="C29" s="13"/>
      <c r="D29" s="13"/>
      <c r="E29" s="13"/>
      <c r="F29" s="13"/>
      <c r="G29" s="13"/>
      <c r="H29" s="13"/>
      <c r="J29" s="13"/>
      <c r="L29" s="13"/>
    </row>
    <row r="30" spans="1:17" ht="24" customHeight="1" x14ac:dyDescent="0.2">
      <c r="A30" s="20"/>
      <c r="B30" s="20"/>
      <c r="C30" s="20"/>
      <c r="D30" s="20"/>
      <c r="H30" s="20"/>
      <c r="I30" s="21"/>
      <c r="J30" s="20"/>
      <c r="K30" s="21"/>
    </row>
    <row r="31" spans="1:17" ht="24" customHeight="1" x14ac:dyDescent="0.2">
      <c r="A31" s="158" t="s">
        <v>70</v>
      </c>
      <c r="B31" s="158"/>
      <c r="C31" s="158"/>
      <c r="D31" s="158"/>
      <c r="H31" s="158" t="s">
        <v>67</v>
      </c>
      <c r="I31" s="158"/>
      <c r="J31" s="158"/>
      <c r="K31" s="158"/>
    </row>
    <row r="32" spans="1:17" ht="24" customHeight="1" x14ac:dyDescent="0.2">
      <c r="A32" s="159" t="s">
        <v>66</v>
      </c>
      <c r="B32" s="159"/>
      <c r="C32" s="159"/>
      <c r="D32" s="159"/>
      <c r="H32" s="159" t="s">
        <v>68</v>
      </c>
      <c r="I32" s="159"/>
      <c r="J32" s="159"/>
      <c r="K32" s="159"/>
    </row>
  </sheetData>
  <mergeCells count="4">
    <mergeCell ref="A31:D31"/>
    <mergeCell ref="A32:D32"/>
    <mergeCell ref="H31:K31"/>
    <mergeCell ref="H32:K32"/>
  </mergeCells>
  <phoneticPr fontId="2" type="noConversion"/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BDC0-ED0E-4D55-9D74-2F6A26FBA4AC}">
  <dimension ref="A1:R64"/>
  <sheetViews>
    <sheetView showGridLines="0" tabSelected="1" view="pageBreakPreview" topLeftCell="A40" zoomScale="70" zoomScaleNormal="100" zoomScaleSheetLayoutView="70" workbookViewId="0">
      <selection activeCell="E57" sqref="E57"/>
    </sheetView>
  </sheetViews>
  <sheetFormatPr defaultColWidth="9.28515625" defaultRowHeight="21" customHeight="1" x14ac:dyDescent="0.2"/>
  <cols>
    <col min="1" max="1" width="3.5703125" style="25" customWidth="1"/>
    <col min="2" max="2" width="54.28515625" style="25" customWidth="1"/>
    <col min="3" max="3" width="21.42578125" style="25" customWidth="1"/>
    <col min="4" max="4" width="2" style="25" customWidth="1"/>
    <col min="5" max="5" width="14.5703125" style="25" customWidth="1"/>
    <col min="6" max="6" width="2" style="25" customWidth="1"/>
    <col min="7" max="7" width="14.5703125" style="25" customWidth="1"/>
    <col min="8" max="8" width="2" style="25" customWidth="1"/>
    <col min="9" max="9" width="14.5703125" style="82" customWidth="1"/>
    <col min="10" max="10" width="2" style="25" customWidth="1"/>
    <col min="11" max="11" width="14.7109375" style="25" customWidth="1"/>
    <col min="12" max="12" width="2" style="25" customWidth="1"/>
    <col min="13" max="13" width="14.7109375" style="25" customWidth="1"/>
    <col min="14" max="14" width="2" style="25" customWidth="1"/>
    <col min="15" max="15" width="14.5703125" style="25" customWidth="1"/>
    <col min="16" max="16" width="0.7109375" style="25" customWidth="1"/>
    <col min="17" max="17" width="9.28515625" style="25"/>
    <col min="18" max="18" width="17.5703125" style="25" bestFit="1" customWidth="1"/>
    <col min="19" max="16384" width="9.28515625" style="25"/>
  </cols>
  <sheetData>
    <row r="1" spans="1:17" ht="20.25" customHeight="1" x14ac:dyDescent="0.2">
      <c r="A1" s="162" t="s">
        <v>50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7" ht="20.25" customHeight="1" x14ac:dyDescent="0.2">
      <c r="A2" s="162" t="s">
        <v>16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7" ht="20.25" customHeight="1" x14ac:dyDescent="0.2">
      <c r="A3" s="162" t="s">
        <v>114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7" ht="20.25" customHeight="1" x14ac:dyDescent="0.2">
      <c r="A4" s="73" t="s">
        <v>52</v>
      </c>
      <c r="B4" s="73"/>
      <c r="C4" s="73"/>
      <c r="D4" s="73"/>
      <c r="E4" s="73"/>
      <c r="F4" s="73"/>
      <c r="G4" s="73"/>
      <c r="H4" s="73"/>
      <c r="I4" s="76"/>
      <c r="J4" s="73"/>
      <c r="L4" s="73"/>
      <c r="N4" s="73"/>
    </row>
    <row r="5" spans="1:17" ht="20.25" customHeight="1" x14ac:dyDescent="0.2">
      <c r="A5" s="73"/>
      <c r="B5" s="73"/>
      <c r="C5" s="73"/>
      <c r="D5" s="73"/>
      <c r="E5" s="163" t="s">
        <v>115</v>
      </c>
      <c r="F5" s="163"/>
      <c r="G5" s="163"/>
      <c r="H5" s="163"/>
      <c r="I5" s="163"/>
      <c r="J5" s="73"/>
      <c r="K5" s="163" t="s">
        <v>75</v>
      </c>
      <c r="L5" s="163"/>
      <c r="M5" s="163"/>
      <c r="N5" s="163"/>
      <c r="O5" s="163"/>
    </row>
    <row r="6" spans="1:17" ht="20.25" customHeight="1" x14ac:dyDescent="0.2">
      <c r="A6" s="73"/>
      <c r="B6" s="73"/>
      <c r="C6" s="73"/>
      <c r="D6" s="73"/>
      <c r="E6" s="160" t="s">
        <v>21</v>
      </c>
      <c r="F6" s="160"/>
      <c r="G6" s="160"/>
      <c r="H6" s="160"/>
      <c r="I6" s="160"/>
      <c r="J6" s="73"/>
      <c r="K6" s="74"/>
      <c r="L6" s="73"/>
      <c r="M6" s="75" t="s">
        <v>33</v>
      </c>
      <c r="N6" s="73"/>
      <c r="O6" s="74"/>
    </row>
    <row r="7" spans="1:17" ht="22.9" customHeight="1" x14ac:dyDescent="0.2">
      <c r="E7" s="48"/>
      <c r="G7" s="49"/>
      <c r="I7" s="77" t="s">
        <v>17</v>
      </c>
      <c r="K7" s="48"/>
      <c r="M7" s="49"/>
      <c r="O7" s="50" t="s">
        <v>17</v>
      </c>
    </row>
    <row r="8" spans="1:17" s="55" customFormat="1" ht="22.9" customHeight="1" x14ac:dyDescent="0.2">
      <c r="A8" s="161" t="s">
        <v>58</v>
      </c>
      <c r="B8" s="161"/>
      <c r="C8" s="161"/>
      <c r="D8" s="52"/>
      <c r="E8" s="53" t="s">
        <v>60</v>
      </c>
      <c r="F8" s="54"/>
      <c r="G8" s="53" t="s">
        <v>18</v>
      </c>
      <c r="H8" s="54"/>
      <c r="I8" s="78" t="s">
        <v>28</v>
      </c>
      <c r="J8" s="54"/>
      <c r="K8" s="53" t="s">
        <v>60</v>
      </c>
      <c r="L8" s="54"/>
      <c r="M8" s="53" t="s">
        <v>18</v>
      </c>
      <c r="N8" s="54"/>
      <c r="O8" s="51" t="s">
        <v>28</v>
      </c>
    </row>
    <row r="9" spans="1:17" ht="22.9" customHeight="1" x14ac:dyDescent="0.2">
      <c r="A9" s="50"/>
      <c r="B9" s="50"/>
      <c r="C9" s="50"/>
      <c r="D9" s="50"/>
      <c r="E9" s="48" t="s">
        <v>111</v>
      </c>
      <c r="F9" s="52"/>
      <c r="G9" s="48" t="s">
        <v>111</v>
      </c>
      <c r="H9" s="52"/>
      <c r="I9" s="77" t="s">
        <v>19</v>
      </c>
      <c r="J9" s="52"/>
      <c r="K9" s="48" t="s">
        <v>111</v>
      </c>
      <c r="L9" s="52"/>
      <c r="M9" s="48" t="s">
        <v>111</v>
      </c>
      <c r="N9" s="52"/>
      <c r="O9" s="50" t="s">
        <v>19</v>
      </c>
    </row>
    <row r="10" spans="1:17" ht="22.9" customHeight="1" x14ac:dyDescent="0.2">
      <c r="A10" s="56" t="s">
        <v>109</v>
      </c>
      <c r="B10" s="50"/>
      <c r="C10" s="50"/>
      <c r="D10" s="50"/>
      <c r="E10" s="48"/>
      <c r="F10" s="52"/>
      <c r="G10" s="48"/>
      <c r="H10" s="52"/>
      <c r="I10" s="77"/>
      <c r="J10" s="52"/>
      <c r="K10" s="48"/>
      <c r="L10" s="52"/>
      <c r="M10" s="48"/>
      <c r="N10" s="52"/>
      <c r="O10" s="50"/>
    </row>
    <row r="11" spans="1:17" ht="22.9" customHeight="1" x14ac:dyDescent="0.2">
      <c r="A11" s="25" t="s">
        <v>53</v>
      </c>
      <c r="B11" s="50"/>
      <c r="C11" s="50"/>
      <c r="D11" s="50"/>
      <c r="E11" s="48"/>
      <c r="F11" s="52"/>
      <c r="G11" s="48"/>
      <c r="H11" s="52"/>
      <c r="I11" s="77"/>
      <c r="J11" s="52"/>
      <c r="K11" s="48"/>
      <c r="L11" s="52"/>
      <c r="M11" s="48"/>
      <c r="N11" s="52"/>
      <c r="O11" s="50"/>
    </row>
    <row r="12" spans="1:17" ht="22.9" customHeight="1" x14ac:dyDescent="0.2">
      <c r="A12" s="50"/>
      <c r="B12" s="57" t="s">
        <v>40</v>
      </c>
      <c r="C12" s="50"/>
      <c r="D12" s="50"/>
      <c r="E12" s="48"/>
      <c r="F12" s="52"/>
      <c r="G12" s="48"/>
      <c r="H12" s="52"/>
      <c r="I12" s="77"/>
      <c r="J12" s="52"/>
      <c r="K12" s="48"/>
      <c r="L12" s="52"/>
      <c r="M12" s="48"/>
      <c r="N12" s="52"/>
      <c r="O12" s="50"/>
    </row>
    <row r="13" spans="1:17" ht="22.9" customHeight="1" x14ac:dyDescent="0.2">
      <c r="A13" s="50"/>
      <c r="B13" s="57" t="s">
        <v>62</v>
      </c>
      <c r="C13" s="50"/>
      <c r="D13" s="50"/>
      <c r="E13" s="48"/>
      <c r="F13" s="52"/>
      <c r="G13" s="48"/>
      <c r="H13" s="52"/>
      <c r="I13" s="77"/>
      <c r="J13" s="52"/>
      <c r="K13" s="48"/>
      <c r="L13" s="52"/>
      <c r="M13" s="48"/>
      <c r="N13" s="52"/>
      <c r="O13" s="50"/>
    </row>
    <row r="14" spans="1:17" ht="22.9" customHeight="1" x14ac:dyDescent="0.2">
      <c r="A14" s="50"/>
      <c r="B14" s="57" t="s">
        <v>63</v>
      </c>
      <c r="C14" s="50"/>
      <c r="D14" s="50"/>
      <c r="E14" s="134">
        <v>16267700</v>
      </c>
      <c r="F14" s="140"/>
      <c r="G14" s="134">
        <v>18095160</v>
      </c>
      <c r="H14" s="140"/>
      <c r="I14" s="87">
        <f>G14/G61*100</f>
        <v>95.845353842874758</v>
      </c>
      <c r="J14" s="140"/>
      <c r="K14" s="134">
        <v>16716265</v>
      </c>
      <c r="L14" s="140"/>
      <c r="M14" s="134">
        <v>18970723</v>
      </c>
      <c r="N14" s="140"/>
      <c r="O14" s="87">
        <v>95.35</v>
      </c>
      <c r="P14" s="141"/>
      <c r="Q14" s="142"/>
    </row>
    <row r="15" spans="1:17" ht="22.9" customHeight="1" x14ac:dyDescent="0.2">
      <c r="A15" s="56" t="s">
        <v>41</v>
      </c>
      <c r="B15" s="50"/>
      <c r="C15" s="50"/>
      <c r="D15" s="50"/>
      <c r="E15" s="58">
        <f>SUM(E14)</f>
        <v>16267700</v>
      </c>
      <c r="F15" s="59"/>
      <c r="G15" s="58">
        <f>SUM(G14)</f>
        <v>18095160</v>
      </c>
      <c r="H15" s="59"/>
      <c r="I15" s="87">
        <f>SUM(I14)</f>
        <v>95.845353842874758</v>
      </c>
      <c r="J15" s="52"/>
      <c r="K15" s="58">
        <f>SUM(K14)</f>
        <v>16716265</v>
      </c>
      <c r="L15" s="59"/>
      <c r="M15" s="58">
        <f>SUM(M14)</f>
        <v>18970723</v>
      </c>
      <c r="N15" s="59"/>
      <c r="O15" s="87">
        <f>SUM(O14)</f>
        <v>95.35</v>
      </c>
    </row>
    <row r="16" spans="1:17" ht="22.9" customHeight="1" x14ac:dyDescent="0.2">
      <c r="A16" s="50"/>
      <c r="B16" s="50"/>
      <c r="C16" s="50"/>
      <c r="D16" s="50"/>
      <c r="E16" s="48"/>
      <c r="F16" s="52"/>
      <c r="G16" s="48"/>
      <c r="H16" s="52"/>
      <c r="I16" s="77"/>
      <c r="J16" s="52"/>
      <c r="K16" s="48"/>
      <c r="L16" s="52"/>
      <c r="M16" s="48"/>
      <c r="N16" s="52"/>
      <c r="O16" s="86"/>
    </row>
    <row r="17" spans="1:18" ht="22.9" customHeight="1" x14ac:dyDescent="0.2">
      <c r="A17" s="56" t="s">
        <v>110</v>
      </c>
      <c r="B17" s="50"/>
      <c r="C17" s="50"/>
      <c r="D17" s="50"/>
      <c r="E17" s="60"/>
      <c r="F17" s="52"/>
      <c r="G17" s="48"/>
      <c r="H17" s="52"/>
      <c r="I17" s="77"/>
      <c r="J17" s="52"/>
      <c r="K17" s="60"/>
      <c r="L17" s="52"/>
      <c r="M17" s="48"/>
      <c r="N17" s="52"/>
      <c r="O17" s="86"/>
    </row>
    <row r="18" spans="1:18" ht="22.9" customHeight="1" x14ac:dyDescent="0.2">
      <c r="A18" s="25" t="s">
        <v>39</v>
      </c>
      <c r="B18" s="50"/>
      <c r="C18" s="61" t="s">
        <v>54</v>
      </c>
      <c r="D18" s="50"/>
      <c r="E18" s="60"/>
      <c r="F18" s="60"/>
      <c r="G18" s="60"/>
      <c r="H18" s="60"/>
      <c r="I18" s="79"/>
      <c r="J18" s="52"/>
      <c r="K18" s="60"/>
      <c r="L18" s="60"/>
      <c r="M18" s="60"/>
      <c r="N18" s="60"/>
      <c r="O18" s="84"/>
    </row>
    <row r="19" spans="1:18" ht="22.9" customHeight="1" x14ac:dyDescent="0.2">
      <c r="A19" s="56"/>
      <c r="B19" s="57" t="s">
        <v>76</v>
      </c>
      <c r="C19" s="24" t="s">
        <v>77</v>
      </c>
      <c r="D19" s="50"/>
      <c r="E19" s="62">
        <v>0</v>
      </c>
      <c r="F19" s="62"/>
      <c r="G19" s="62">
        <v>0</v>
      </c>
      <c r="H19" s="62"/>
      <c r="I19" s="136">
        <v>0</v>
      </c>
      <c r="J19" s="52"/>
      <c r="K19" s="62">
        <v>59985</v>
      </c>
      <c r="L19" s="62"/>
      <c r="M19" s="62">
        <v>59985</v>
      </c>
      <c r="N19" s="62"/>
      <c r="O19" s="88">
        <v>0.3</v>
      </c>
    </row>
    <row r="20" spans="1:18" ht="22.9" customHeight="1" x14ac:dyDescent="0.2">
      <c r="A20" s="56"/>
      <c r="B20" s="57" t="s">
        <v>78</v>
      </c>
      <c r="C20" s="24" t="s">
        <v>79</v>
      </c>
      <c r="D20" s="50"/>
      <c r="E20" s="62">
        <v>0</v>
      </c>
      <c r="F20" s="62"/>
      <c r="G20" s="62">
        <v>0</v>
      </c>
      <c r="H20" s="62"/>
      <c r="I20" s="136">
        <v>0</v>
      </c>
      <c r="J20" s="52"/>
      <c r="K20" s="62">
        <v>49983</v>
      </c>
      <c r="L20" s="62"/>
      <c r="M20" s="62">
        <v>49983</v>
      </c>
      <c r="N20" s="62"/>
      <c r="O20" s="88">
        <v>0.25</v>
      </c>
    </row>
    <row r="21" spans="1:18" ht="22.9" customHeight="1" x14ac:dyDescent="0.2">
      <c r="A21" s="56"/>
      <c r="B21" s="57" t="s">
        <v>80</v>
      </c>
      <c r="C21" s="24" t="s">
        <v>81</v>
      </c>
      <c r="D21" s="50"/>
      <c r="E21" s="62">
        <v>0</v>
      </c>
      <c r="F21" s="62"/>
      <c r="G21" s="62">
        <v>0</v>
      </c>
      <c r="H21" s="62"/>
      <c r="I21" s="136">
        <v>0</v>
      </c>
      <c r="J21" s="52"/>
      <c r="K21" s="62">
        <v>29987</v>
      </c>
      <c r="L21" s="62"/>
      <c r="M21" s="62">
        <v>29987</v>
      </c>
      <c r="N21" s="62"/>
      <c r="O21" s="88">
        <v>0.15</v>
      </c>
    </row>
    <row r="22" spans="1:18" ht="22.9" customHeight="1" x14ac:dyDescent="0.2">
      <c r="A22" s="56"/>
      <c r="B22" s="57" t="s">
        <v>82</v>
      </c>
      <c r="C22" s="24" t="s">
        <v>81</v>
      </c>
      <c r="D22" s="50"/>
      <c r="E22" s="62">
        <v>0</v>
      </c>
      <c r="F22" s="62"/>
      <c r="G22" s="62">
        <v>0</v>
      </c>
      <c r="H22" s="62"/>
      <c r="I22" s="136">
        <v>0</v>
      </c>
      <c r="J22" s="52"/>
      <c r="K22" s="62">
        <v>29987</v>
      </c>
      <c r="L22" s="62"/>
      <c r="M22" s="62">
        <v>29987</v>
      </c>
      <c r="N22" s="62"/>
      <c r="O22" s="88">
        <v>0.15</v>
      </c>
    </row>
    <row r="23" spans="1:18" ht="22.9" customHeight="1" x14ac:dyDescent="0.2">
      <c r="A23" s="56"/>
      <c r="B23" s="57" t="s">
        <v>83</v>
      </c>
      <c r="C23" s="24" t="s">
        <v>84</v>
      </c>
      <c r="D23" s="50"/>
      <c r="E23" s="62">
        <v>0</v>
      </c>
      <c r="F23" s="62"/>
      <c r="G23" s="62">
        <v>0</v>
      </c>
      <c r="H23" s="62"/>
      <c r="I23" s="136">
        <v>0</v>
      </c>
      <c r="J23" s="52"/>
      <c r="K23" s="62">
        <v>49975</v>
      </c>
      <c r="L23" s="62"/>
      <c r="M23" s="62">
        <v>49974</v>
      </c>
      <c r="N23" s="62"/>
      <c r="O23" s="88">
        <v>0.25</v>
      </c>
    </row>
    <row r="24" spans="1:18" ht="22.9" customHeight="1" x14ac:dyDescent="0.2">
      <c r="A24" s="56"/>
      <c r="B24" s="57" t="s">
        <v>85</v>
      </c>
      <c r="C24" s="24" t="s">
        <v>86</v>
      </c>
      <c r="D24" s="50"/>
      <c r="E24" s="62">
        <v>0</v>
      </c>
      <c r="F24" s="62"/>
      <c r="G24" s="62">
        <v>0</v>
      </c>
      <c r="H24" s="62"/>
      <c r="I24" s="136">
        <v>0</v>
      </c>
      <c r="J24" s="52"/>
      <c r="K24" s="62">
        <v>49971</v>
      </c>
      <c r="L24" s="62"/>
      <c r="M24" s="62">
        <v>49970</v>
      </c>
      <c r="N24" s="62"/>
      <c r="O24" s="88">
        <v>0.25</v>
      </c>
    </row>
    <row r="25" spans="1:18" ht="22.9" customHeight="1" x14ac:dyDescent="0.2">
      <c r="A25" s="56"/>
      <c r="B25" s="57" t="s">
        <v>87</v>
      </c>
      <c r="C25" s="24" t="s">
        <v>88</v>
      </c>
      <c r="D25" s="50"/>
      <c r="E25" s="62">
        <v>0</v>
      </c>
      <c r="F25" s="62"/>
      <c r="G25" s="62">
        <v>0</v>
      </c>
      <c r="H25" s="62"/>
      <c r="I25" s="136">
        <v>0</v>
      </c>
      <c r="J25" s="52"/>
      <c r="K25" s="62">
        <v>19974</v>
      </c>
      <c r="L25" s="62"/>
      <c r="M25" s="62">
        <v>19982</v>
      </c>
      <c r="N25" s="62"/>
      <c r="O25" s="88">
        <v>0.1</v>
      </c>
    </row>
    <row r="26" spans="1:18" ht="22.9" customHeight="1" x14ac:dyDescent="0.2">
      <c r="A26" s="56"/>
      <c r="B26" s="57" t="s">
        <v>90</v>
      </c>
      <c r="C26" s="24" t="s">
        <v>91</v>
      </c>
      <c r="D26" s="50"/>
      <c r="E26" s="62">
        <v>0</v>
      </c>
      <c r="F26" s="62"/>
      <c r="G26" s="62">
        <v>0</v>
      </c>
      <c r="H26" s="62"/>
      <c r="I26" s="136">
        <v>0</v>
      </c>
      <c r="J26" s="52"/>
      <c r="K26" s="62">
        <v>30013</v>
      </c>
      <c r="L26" s="62"/>
      <c r="M26" s="62">
        <v>30020</v>
      </c>
      <c r="N26" s="62"/>
      <c r="O26" s="88">
        <v>0.16</v>
      </c>
    </row>
    <row r="27" spans="1:18" ht="22.9" customHeight="1" x14ac:dyDescent="0.2">
      <c r="A27" s="56"/>
      <c r="B27" s="57" t="s">
        <v>92</v>
      </c>
      <c r="C27" s="24" t="s">
        <v>93</v>
      </c>
      <c r="D27" s="50"/>
      <c r="E27" s="62">
        <v>0</v>
      </c>
      <c r="F27" s="62"/>
      <c r="G27" s="62">
        <v>0</v>
      </c>
      <c r="H27" s="62"/>
      <c r="I27" s="136">
        <v>0</v>
      </c>
      <c r="J27" s="52"/>
      <c r="K27" s="62">
        <v>9979</v>
      </c>
      <c r="L27" s="62"/>
      <c r="M27" s="62">
        <v>9986</v>
      </c>
      <c r="N27" s="62"/>
      <c r="O27" s="88">
        <v>0.05</v>
      </c>
    </row>
    <row r="28" spans="1:18" ht="22.9" customHeight="1" x14ac:dyDescent="0.2">
      <c r="A28" s="56"/>
      <c r="B28" s="57"/>
      <c r="C28" s="24"/>
      <c r="D28" s="50"/>
      <c r="E28" s="62"/>
      <c r="F28" s="62"/>
      <c r="G28" s="62"/>
      <c r="H28" s="62"/>
      <c r="I28" s="80"/>
      <c r="J28" s="52"/>
      <c r="K28" s="62"/>
      <c r="L28" s="62"/>
      <c r="M28" s="62"/>
      <c r="N28" s="62"/>
      <c r="O28" s="63"/>
      <c r="R28" s="83"/>
    </row>
    <row r="29" spans="1:18" s="141" customFormat="1" ht="22.9" customHeight="1" x14ac:dyDescent="0.2">
      <c r="A29" s="143" t="s">
        <v>27</v>
      </c>
      <c r="C29" s="144"/>
      <c r="D29" s="145"/>
      <c r="E29" s="147"/>
      <c r="F29" s="147"/>
      <c r="G29" s="147"/>
      <c r="H29" s="147"/>
      <c r="I29" s="148"/>
      <c r="J29" s="140"/>
      <c r="K29" s="147"/>
      <c r="L29" s="147"/>
      <c r="M29" s="147"/>
      <c r="N29" s="147"/>
      <c r="O29" s="147"/>
      <c r="R29" s="146"/>
    </row>
    <row r="30" spans="1:18" ht="22.5" customHeight="1" x14ac:dyDescent="0.2">
      <c r="A30" s="162" t="s">
        <v>50</v>
      </c>
      <c r="B30" s="162"/>
      <c r="C30" s="162"/>
      <c r="D30" s="162"/>
      <c r="E30" s="162"/>
      <c r="F30" s="162"/>
      <c r="G30" s="162"/>
      <c r="H30" s="162"/>
      <c r="I30" s="162"/>
      <c r="J30" s="162"/>
      <c r="R30" s="83"/>
    </row>
    <row r="31" spans="1:18" ht="22.9" customHeight="1" x14ac:dyDescent="0.2">
      <c r="A31" s="162" t="s">
        <v>89</v>
      </c>
      <c r="B31" s="162"/>
      <c r="C31" s="162"/>
      <c r="D31" s="162"/>
      <c r="E31" s="162"/>
      <c r="F31" s="162"/>
      <c r="G31" s="162"/>
      <c r="H31" s="162"/>
      <c r="I31" s="162"/>
      <c r="J31" s="162"/>
      <c r="R31" s="83"/>
    </row>
    <row r="32" spans="1:18" ht="20.25" customHeight="1" x14ac:dyDescent="0.2">
      <c r="A32" s="162" t="s">
        <v>114</v>
      </c>
      <c r="B32" s="162"/>
      <c r="C32" s="162"/>
      <c r="D32" s="162"/>
      <c r="E32" s="162"/>
      <c r="F32" s="162"/>
      <c r="G32" s="162"/>
      <c r="H32" s="162"/>
      <c r="I32" s="162"/>
      <c r="J32" s="162"/>
      <c r="R32" s="83"/>
    </row>
    <row r="33" spans="1:18" ht="20.25" customHeight="1" x14ac:dyDescent="0.2">
      <c r="A33" s="73" t="s">
        <v>52</v>
      </c>
      <c r="B33" s="73"/>
      <c r="C33" s="73"/>
      <c r="D33" s="73"/>
      <c r="E33" s="73"/>
      <c r="F33" s="73"/>
      <c r="G33" s="73"/>
      <c r="H33" s="73"/>
      <c r="I33" s="76"/>
      <c r="J33" s="73"/>
      <c r="L33" s="73"/>
      <c r="N33" s="73"/>
      <c r="R33" s="83"/>
    </row>
    <row r="34" spans="1:18" ht="20.25" customHeight="1" x14ac:dyDescent="0.2">
      <c r="A34" s="73"/>
      <c r="B34" s="73"/>
      <c r="C34" s="73"/>
      <c r="D34" s="73"/>
      <c r="E34" s="163" t="s">
        <v>115</v>
      </c>
      <c r="F34" s="163"/>
      <c r="G34" s="163"/>
      <c r="H34" s="163"/>
      <c r="I34" s="163"/>
      <c r="J34" s="73"/>
      <c r="K34" s="163" t="s">
        <v>75</v>
      </c>
      <c r="L34" s="163"/>
      <c r="M34" s="163"/>
      <c r="N34" s="163"/>
      <c r="O34" s="163"/>
      <c r="R34" s="83"/>
    </row>
    <row r="35" spans="1:18" ht="20.25" customHeight="1" x14ac:dyDescent="0.2">
      <c r="A35" s="73"/>
      <c r="B35" s="73"/>
      <c r="C35" s="73"/>
      <c r="D35" s="73"/>
      <c r="E35" s="160" t="s">
        <v>21</v>
      </c>
      <c r="F35" s="160"/>
      <c r="G35" s="160"/>
      <c r="H35" s="160"/>
      <c r="I35" s="160"/>
      <c r="J35" s="73"/>
      <c r="K35" s="74"/>
      <c r="L35" s="73"/>
      <c r="M35" s="75" t="s">
        <v>33</v>
      </c>
      <c r="N35" s="73"/>
      <c r="O35" s="74"/>
      <c r="R35" s="83"/>
    </row>
    <row r="36" spans="1:18" ht="22.9" customHeight="1" x14ac:dyDescent="0.2">
      <c r="E36" s="48"/>
      <c r="G36" s="49"/>
      <c r="I36" s="77" t="s">
        <v>17</v>
      </c>
      <c r="K36" s="48"/>
      <c r="M36" s="49"/>
      <c r="O36" s="50" t="s">
        <v>17</v>
      </c>
      <c r="R36" s="83"/>
    </row>
    <row r="37" spans="1:18" s="55" customFormat="1" ht="22.9" customHeight="1" x14ac:dyDescent="0.2">
      <c r="A37" s="161" t="s">
        <v>58</v>
      </c>
      <c r="B37" s="161"/>
      <c r="C37" s="161"/>
      <c r="D37" s="52"/>
      <c r="E37" s="53" t="s">
        <v>60</v>
      </c>
      <c r="F37" s="54"/>
      <c r="G37" s="53" t="s">
        <v>18</v>
      </c>
      <c r="H37" s="54"/>
      <c r="I37" s="78" t="s">
        <v>28</v>
      </c>
      <c r="J37" s="54"/>
      <c r="K37" s="53" t="s">
        <v>60</v>
      </c>
      <c r="L37" s="54"/>
      <c r="M37" s="53" t="s">
        <v>18</v>
      </c>
      <c r="N37" s="54"/>
      <c r="O37" s="51" t="s">
        <v>28</v>
      </c>
      <c r="R37" s="83"/>
    </row>
    <row r="38" spans="1:18" ht="22.9" customHeight="1" x14ac:dyDescent="0.2">
      <c r="A38" s="50"/>
      <c r="B38" s="50"/>
      <c r="C38" s="50"/>
      <c r="D38" s="50"/>
      <c r="E38" s="48" t="s">
        <v>111</v>
      </c>
      <c r="F38" s="52"/>
      <c r="G38" s="48" t="s">
        <v>111</v>
      </c>
      <c r="H38" s="52"/>
      <c r="I38" s="77" t="s">
        <v>19</v>
      </c>
      <c r="J38" s="52"/>
      <c r="K38" s="48" t="s">
        <v>111</v>
      </c>
      <c r="L38" s="52"/>
      <c r="M38" s="48" t="s">
        <v>111</v>
      </c>
      <c r="N38" s="52"/>
      <c r="O38" s="50" t="s">
        <v>19</v>
      </c>
      <c r="R38" s="83"/>
    </row>
    <row r="39" spans="1:18" ht="22.9" customHeight="1" x14ac:dyDescent="0.2">
      <c r="B39" s="57" t="s">
        <v>94</v>
      </c>
      <c r="C39" s="24" t="s">
        <v>95</v>
      </c>
      <c r="D39" s="50"/>
      <c r="E39" s="62">
        <v>0</v>
      </c>
      <c r="F39" s="62"/>
      <c r="G39" s="62">
        <v>0</v>
      </c>
      <c r="H39" s="62"/>
      <c r="I39" s="136">
        <v>0</v>
      </c>
      <c r="J39" s="52"/>
      <c r="K39" s="62">
        <v>325156</v>
      </c>
      <c r="L39" s="62"/>
      <c r="M39" s="62">
        <v>325168</v>
      </c>
      <c r="N39" s="62"/>
      <c r="O39" s="88">
        <v>1.64</v>
      </c>
      <c r="R39" s="83"/>
    </row>
    <row r="40" spans="1:18" ht="22.9" customHeight="1" x14ac:dyDescent="0.2">
      <c r="A40" s="56"/>
      <c r="B40" s="57" t="s">
        <v>96</v>
      </c>
      <c r="C40" s="24" t="s">
        <v>97</v>
      </c>
      <c r="D40" s="50"/>
      <c r="E40" s="62">
        <v>9995</v>
      </c>
      <c r="F40" s="62"/>
      <c r="G40" s="62">
        <v>9995</v>
      </c>
      <c r="H40" s="62"/>
      <c r="I40" s="88">
        <f>G40/$G$61*100</f>
        <v>5.2940914126182535E-2</v>
      </c>
      <c r="J40" s="52"/>
      <c r="K40" s="62">
        <v>59824</v>
      </c>
      <c r="L40" s="62"/>
      <c r="M40" s="62">
        <v>59823</v>
      </c>
      <c r="N40" s="62"/>
      <c r="O40" s="88">
        <v>0.3</v>
      </c>
      <c r="R40" s="83"/>
    </row>
    <row r="41" spans="1:18" ht="22.9" customHeight="1" x14ac:dyDescent="0.2">
      <c r="A41" s="56"/>
      <c r="B41" s="57" t="s">
        <v>129</v>
      </c>
      <c r="C41" s="24" t="s">
        <v>97</v>
      </c>
      <c r="D41" s="50"/>
      <c r="E41" s="62">
        <v>29987</v>
      </c>
      <c r="F41" s="62"/>
      <c r="G41" s="62">
        <v>29987</v>
      </c>
      <c r="H41" s="62"/>
      <c r="I41" s="88">
        <f t="shared" ref="I41:I59" si="0">G41/$G$61*100</f>
        <v>0.15883333585811263</v>
      </c>
      <c r="J41" s="52"/>
      <c r="K41" s="62">
        <v>0</v>
      </c>
      <c r="L41" s="62"/>
      <c r="M41" s="62">
        <v>0</v>
      </c>
      <c r="N41" s="62"/>
      <c r="O41" s="136">
        <v>0</v>
      </c>
      <c r="R41" s="83"/>
    </row>
    <row r="42" spans="1:18" ht="22.9" customHeight="1" x14ac:dyDescent="0.2">
      <c r="A42" s="56"/>
      <c r="B42" s="57" t="s">
        <v>131</v>
      </c>
      <c r="C42" s="24" t="s">
        <v>130</v>
      </c>
      <c r="D42" s="50"/>
      <c r="E42" s="62">
        <v>34980</v>
      </c>
      <c r="F42" s="62"/>
      <c r="G42" s="62">
        <v>34980</v>
      </c>
      <c r="H42" s="62"/>
      <c r="I42" s="88">
        <f t="shared" si="0"/>
        <v>0.1852799575921826</v>
      </c>
      <c r="J42" s="52"/>
      <c r="K42" s="62">
        <v>0</v>
      </c>
      <c r="L42" s="62"/>
      <c r="M42" s="62">
        <v>0</v>
      </c>
      <c r="N42" s="62"/>
      <c r="O42" s="136">
        <v>0</v>
      </c>
      <c r="R42" s="83"/>
    </row>
    <row r="43" spans="1:18" ht="22.9" customHeight="1" x14ac:dyDescent="0.2">
      <c r="A43" s="56"/>
      <c r="B43" s="57" t="s">
        <v>98</v>
      </c>
      <c r="C43" s="144" t="s">
        <v>151</v>
      </c>
      <c r="D43" s="50"/>
      <c r="E43" s="62">
        <v>29976</v>
      </c>
      <c r="F43" s="62"/>
      <c r="G43" s="62">
        <v>29976</v>
      </c>
      <c r="H43" s="62"/>
      <c r="I43" s="88">
        <f t="shared" si="0"/>
        <v>0.15877507172050503</v>
      </c>
      <c r="J43" s="52"/>
      <c r="K43" s="62">
        <v>9965</v>
      </c>
      <c r="L43" s="62"/>
      <c r="M43" s="62">
        <v>9966</v>
      </c>
      <c r="N43" s="62"/>
      <c r="O43" s="88">
        <v>0.05</v>
      </c>
      <c r="R43" s="150"/>
    </row>
    <row r="44" spans="1:18" ht="22.9" customHeight="1" x14ac:dyDescent="0.2">
      <c r="A44" s="56"/>
      <c r="B44" s="57" t="s">
        <v>132</v>
      </c>
      <c r="C44" s="144" t="s">
        <v>152</v>
      </c>
      <c r="D44" s="50"/>
      <c r="E44" s="62">
        <v>29984</v>
      </c>
      <c r="F44" s="62"/>
      <c r="G44" s="62">
        <v>29984</v>
      </c>
      <c r="H44" s="62"/>
      <c r="I44" s="88">
        <f t="shared" si="0"/>
        <v>0.1588174456387651</v>
      </c>
      <c r="J44" s="52"/>
      <c r="K44" s="62">
        <v>0</v>
      </c>
      <c r="L44" s="62"/>
      <c r="M44" s="62">
        <v>0</v>
      </c>
      <c r="N44" s="62"/>
      <c r="O44" s="136">
        <v>0</v>
      </c>
      <c r="R44" s="150"/>
    </row>
    <row r="45" spans="1:18" ht="22.9" customHeight="1" x14ac:dyDescent="0.2">
      <c r="A45" s="56"/>
      <c r="B45" s="57" t="s">
        <v>145</v>
      </c>
      <c r="C45" s="144" t="s">
        <v>153</v>
      </c>
      <c r="D45" s="50"/>
      <c r="E45" s="62">
        <v>2004</v>
      </c>
      <c r="F45" s="62"/>
      <c r="G45" s="62">
        <v>2003</v>
      </c>
      <c r="H45" s="62"/>
      <c r="I45" s="88">
        <f t="shared" si="0"/>
        <v>1.0609369784366544E-2</v>
      </c>
      <c r="J45" s="52"/>
      <c r="K45" s="62">
        <v>0</v>
      </c>
      <c r="L45" s="62"/>
      <c r="M45" s="62">
        <v>0</v>
      </c>
      <c r="N45" s="62"/>
      <c r="O45" s="136">
        <v>0</v>
      </c>
      <c r="R45" s="150"/>
    </row>
    <row r="46" spans="1:18" ht="22.9" customHeight="1" x14ac:dyDescent="0.2">
      <c r="A46" s="56"/>
      <c r="B46" s="57" t="s">
        <v>135</v>
      </c>
      <c r="C46" s="144" t="s">
        <v>154</v>
      </c>
      <c r="D46" s="50"/>
      <c r="E46" s="62">
        <v>69909</v>
      </c>
      <c r="F46" s="62"/>
      <c r="G46" s="62">
        <v>69931</v>
      </c>
      <c r="H46" s="62"/>
      <c r="I46" s="88">
        <f t="shared" si="0"/>
        <v>0.37040630973067246</v>
      </c>
      <c r="J46" s="52"/>
      <c r="K46" s="62">
        <v>0</v>
      </c>
      <c r="L46" s="62"/>
      <c r="M46" s="62">
        <v>0</v>
      </c>
      <c r="N46" s="62"/>
      <c r="O46" s="136">
        <v>0</v>
      </c>
      <c r="R46" s="150"/>
    </row>
    <row r="47" spans="1:18" ht="22.9" customHeight="1" x14ac:dyDescent="0.2">
      <c r="A47" s="56"/>
      <c r="B47" s="57" t="s">
        <v>99</v>
      </c>
      <c r="C47" s="144" t="s">
        <v>100</v>
      </c>
      <c r="D47" s="50"/>
      <c r="E47" s="62">
        <v>87845</v>
      </c>
      <c r="F47" s="62"/>
      <c r="G47" s="62">
        <v>87802</v>
      </c>
      <c r="H47" s="62"/>
      <c r="I47" s="88">
        <f t="shared" si="0"/>
        <v>0.46506434638389987</v>
      </c>
      <c r="J47" s="52"/>
      <c r="K47" s="62">
        <v>59735</v>
      </c>
      <c r="L47" s="62"/>
      <c r="M47" s="62">
        <v>59797</v>
      </c>
      <c r="N47" s="62"/>
      <c r="O47" s="88">
        <v>0.3</v>
      </c>
      <c r="R47" s="146"/>
    </row>
    <row r="48" spans="1:18" ht="22.9" customHeight="1" x14ac:dyDescent="0.2">
      <c r="A48" s="56"/>
      <c r="B48" s="57" t="s">
        <v>133</v>
      </c>
      <c r="C48" s="144" t="s">
        <v>134</v>
      </c>
      <c r="D48" s="50"/>
      <c r="E48" s="62">
        <v>70832</v>
      </c>
      <c r="F48" s="62"/>
      <c r="G48" s="62">
        <v>70778</v>
      </c>
      <c r="H48" s="62"/>
      <c r="I48" s="88">
        <f t="shared" si="0"/>
        <v>0.37489264832645797</v>
      </c>
      <c r="J48" s="52"/>
      <c r="K48" s="62">
        <v>0</v>
      </c>
      <c r="L48" s="62"/>
      <c r="M48" s="62">
        <v>0</v>
      </c>
      <c r="N48" s="62"/>
      <c r="O48" s="136">
        <v>0</v>
      </c>
      <c r="R48" s="146"/>
    </row>
    <row r="49" spans="1:18" ht="22.9" customHeight="1" x14ac:dyDescent="0.2">
      <c r="A49" s="56"/>
      <c r="B49" s="57" t="s">
        <v>136</v>
      </c>
      <c r="C49" s="144" t="s">
        <v>158</v>
      </c>
      <c r="D49" s="50"/>
      <c r="E49" s="62">
        <v>29908</v>
      </c>
      <c r="F49" s="62"/>
      <c r="G49" s="62">
        <v>29856</v>
      </c>
      <c r="H49" s="62"/>
      <c r="I49" s="88">
        <f t="shared" si="0"/>
        <v>0.15813946294660389</v>
      </c>
      <c r="J49" s="52"/>
      <c r="K49" s="62">
        <v>0</v>
      </c>
      <c r="L49" s="62"/>
      <c r="M49" s="62">
        <v>0</v>
      </c>
      <c r="N49" s="62"/>
      <c r="O49" s="136">
        <v>0</v>
      </c>
      <c r="R49" s="146"/>
    </row>
    <row r="50" spans="1:18" ht="22.9" customHeight="1" x14ac:dyDescent="0.2">
      <c r="A50" s="25" t="s">
        <v>72</v>
      </c>
      <c r="B50" s="57"/>
      <c r="C50" s="144"/>
      <c r="D50" s="50"/>
      <c r="E50" s="62"/>
      <c r="F50" s="62"/>
      <c r="G50" s="62"/>
      <c r="H50" s="62"/>
      <c r="I50" s="88"/>
      <c r="J50" s="52"/>
      <c r="K50" s="62"/>
      <c r="L50" s="62"/>
      <c r="M50" s="62"/>
      <c r="N50" s="62"/>
      <c r="O50" s="136">
        <v>0</v>
      </c>
      <c r="R50" s="146"/>
    </row>
    <row r="51" spans="1:18" ht="22.9" customHeight="1" x14ac:dyDescent="0.2">
      <c r="A51" s="56"/>
      <c r="B51" s="57" t="s">
        <v>101</v>
      </c>
      <c r="C51" s="144" t="s">
        <v>86</v>
      </c>
      <c r="D51" s="50"/>
      <c r="E51" s="62">
        <v>0</v>
      </c>
      <c r="F51" s="62"/>
      <c r="G51" s="62">
        <v>0</v>
      </c>
      <c r="H51" s="62"/>
      <c r="I51" s="136">
        <f t="shared" si="0"/>
        <v>0</v>
      </c>
      <c r="J51" s="52"/>
      <c r="K51" s="62">
        <v>19988</v>
      </c>
      <c r="L51" s="62"/>
      <c r="M51" s="62">
        <v>19988</v>
      </c>
      <c r="N51" s="62"/>
      <c r="O51" s="88">
        <v>0.1</v>
      </c>
      <c r="R51" s="146"/>
    </row>
    <row r="52" spans="1:18" ht="22.9" customHeight="1" x14ac:dyDescent="0.2">
      <c r="A52" s="56"/>
      <c r="B52" s="57" t="s">
        <v>102</v>
      </c>
      <c r="C52" s="144" t="s">
        <v>155</v>
      </c>
      <c r="D52" s="50"/>
      <c r="E52" s="62">
        <v>0</v>
      </c>
      <c r="F52" s="62"/>
      <c r="G52" s="62">
        <v>0</v>
      </c>
      <c r="H52" s="62"/>
      <c r="I52" s="136">
        <f t="shared" si="0"/>
        <v>0</v>
      </c>
      <c r="J52" s="52"/>
      <c r="K52" s="62">
        <v>9990</v>
      </c>
      <c r="L52" s="62"/>
      <c r="M52" s="62">
        <v>9991</v>
      </c>
      <c r="N52" s="62"/>
      <c r="O52" s="88">
        <v>0.05</v>
      </c>
      <c r="R52" s="150"/>
    </row>
    <row r="53" spans="1:18" ht="22.9" customHeight="1" x14ac:dyDescent="0.2">
      <c r="A53" s="56"/>
      <c r="B53" s="57" t="s">
        <v>103</v>
      </c>
      <c r="C53" s="144" t="s">
        <v>104</v>
      </c>
      <c r="D53" s="50"/>
      <c r="E53" s="62">
        <v>0</v>
      </c>
      <c r="F53" s="62"/>
      <c r="G53" s="62">
        <v>0</v>
      </c>
      <c r="H53" s="62"/>
      <c r="I53" s="136">
        <f t="shared" si="0"/>
        <v>0</v>
      </c>
      <c r="J53" s="52"/>
      <c r="K53" s="62">
        <v>49905</v>
      </c>
      <c r="L53" s="62"/>
      <c r="M53" s="62">
        <v>49913</v>
      </c>
      <c r="N53" s="62"/>
      <c r="O53" s="88">
        <v>0.25</v>
      </c>
      <c r="R53" s="146"/>
    </row>
    <row r="54" spans="1:18" ht="22.9" customHeight="1" x14ac:dyDescent="0.2">
      <c r="A54" s="56"/>
      <c r="B54" s="57" t="s">
        <v>105</v>
      </c>
      <c r="C54" s="144" t="s">
        <v>91</v>
      </c>
      <c r="D54" s="50"/>
      <c r="E54" s="62">
        <v>0</v>
      </c>
      <c r="F54" s="62"/>
      <c r="G54" s="62">
        <v>0</v>
      </c>
      <c r="H54" s="62"/>
      <c r="I54" s="136">
        <f t="shared" si="0"/>
        <v>0</v>
      </c>
      <c r="J54" s="52"/>
      <c r="K54" s="62">
        <v>59889</v>
      </c>
      <c r="L54" s="62"/>
      <c r="M54" s="62">
        <v>59884</v>
      </c>
      <c r="N54" s="62"/>
      <c r="O54" s="88">
        <v>0.3</v>
      </c>
      <c r="R54" s="146"/>
    </row>
    <row r="55" spans="1:18" ht="22.9" customHeight="1" x14ac:dyDescent="0.2">
      <c r="A55" s="56"/>
      <c r="B55" s="57" t="s">
        <v>144</v>
      </c>
      <c r="C55" s="144" t="s">
        <v>156</v>
      </c>
      <c r="D55" s="50"/>
      <c r="E55" s="62">
        <v>33945</v>
      </c>
      <c r="F55" s="62"/>
      <c r="G55" s="62">
        <v>33950</v>
      </c>
      <c r="H55" s="62"/>
      <c r="I55" s="88">
        <f t="shared" si="0"/>
        <v>0.1798243156161978</v>
      </c>
      <c r="J55" s="52"/>
      <c r="K55" s="62">
        <v>0</v>
      </c>
      <c r="L55" s="62"/>
      <c r="M55" s="62">
        <v>0</v>
      </c>
      <c r="N55" s="62"/>
      <c r="O55" s="136">
        <v>0</v>
      </c>
      <c r="R55" s="150"/>
    </row>
    <row r="56" spans="1:18" ht="22.9" customHeight="1" x14ac:dyDescent="0.2">
      <c r="A56" s="56"/>
      <c r="B56" s="57" t="s">
        <v>140</v>
      </c>
      <c r="C56" s="144" t="s">
        <v>157</v>
      </c>
      <c r="D56" s="50"/>
      <c r="E56" s="62">
        <v>25953</v>
      </c>
      <c r="F56" s="62"/>
      <c r="G56" s="62">
        <v>25946</v>
      </c>
      <c r="H56" s="62"/>
      <c r="I56" s="88">
        <f t="shared" si="0"/>
        <v>0.13742921039699171</v>
      </c>
      <c r="J56" s="52"/>
      <c r="K56" s="62">
        <v>0</v>
      </c>
      <c r="L56" s="62"/>
      <c r="M56" s="62">
        <v>0</v>
      </c>
      <c r="N56" s="62"/>
      <c r="O56" s="62">
        <v>0</v>
      </c>
      <c r="R56" s="150"/>
    </row>
    <row r="57" spans="1:18" ht="22.9" customHeight="1" x14ac:dyDescent="0.2">
      <c r="A57" s="56"/>
      <c r="B57" s="57" t="s">
        <v>138</v>
      </c>
      <c r="C57" s="24" t="s">
        <v>142</v>
      </c>
      <c r="D57" s="50"/>
      <c r="E57" s="62">
        <v>289377</v>
      </c>
      <c r="F57" s="62"/>
      <c r="G57" s="62">
        <v>289307</v>
      </c>
      <c r="H57" s="62"/>
      <c r="I57" s="88">
        <f t="shared" si="0"/>
        <v>1.5323838962584784</v>
      </c>
      <c r="J57" s="52"/>
      <c r="K57" s="62">
        <v>0</v>
      </c>
      <c r="L57" s="62"/>
      <c r="M57" s="62">
        <v>0</v>
      </c>
      <c r="N57" s="62"/>
      <c r="O57" s="136">
        <v>0</v>
      </c>
      <c r="R57" s="83"/>
    </row>
    <row r="58" spans="1:18" ht="22.9" customHeight="1" x14ac:dyDescent="0.2">
      <c r="A58" s="56"/>
      <c r="B58" s="57" t="s">
        <v>139</v>
      </c>
      <c r="C58" s="24" t="s">
        <v>143</v>
      </c>
      <c r="D58" s="50"/>
      <c r="E58" s="62">
        <v>14964</v>
      </c>
      <c r="F58" s="62"/>
      <c r="G58" s="62">
        <v>14959</v>
      </c>
      <c r="H58" s="62"/>
      <c r="I58" s="88">
        <f t="shared" si="0"/>
        <v>7.9233930406559738E-2</v>
      </c>
      <c r="J58" s="52"/>
      <c r="K58" s="62">
        <v>0</v>
      </c>
      <c r="L58" s="62"/>
      <c r="M58" s="62">
        <v>0</v>
      </c>
      <c r="N58" s="62"/>
      <c r="O58" s="136">
        <v>0</v>
      </c>
      <c r="R58" s="83"/>
    </row>
    <row r="59" spans="1:18" ht="22.9" customHeight="1" x14ac:dyDescent="0.2">
      <c r="A59" s="56"/>
      <c r="B59" s="57" t="s">
        <v>137</v>
      </c>
      <c r="C59" s="24" t="s">
        <v>141</v>
      </c>
      <c r="D59" s="50"/>
      <c r="E59" s="62">
        <v>24949</v>
      </c>
      <c r="F59" s="62"/>
      <c r="G59" s="62">
        <v>24924</v>
      </c>
      <c r="H59" s="62"/>
      <c r="I59" s="132">
        <f t="shared" si="0"/>
        <v>0.132015942339267</v>
      </c>
      <c r="J59" s="52"/>
      <c r="K59" s="62">
        <v>0</v>
      </c>
      <c r="L59" s="62"/>
      <c r="M59" s="62">
        <v>0</v>
      </c>
      <c r="N59" s="62"/>
      <c r="O59" s="62">
        <v>0</v>
      </c>
      <c r="R59" s="83"/>
    </row>
    <row r="60" spans="1:18" ht="22.9" customHeight="1" x14ac:dyDescent="0.2">
      <c r="A60" s="56" t="s">
        <v>29</v>
      </c>
      <c r="E60" s="65">
        <f>SUM(E19:E27,E40:E59)</f>
        <v>784608</v>
      </c>
      <c r="F60" s="66"/>
      <c r="G60" s="65">
        <f>SUM(G19:G27,G40:G59)</f>
        <v>784378</v>
      </c>
      <c r="H60" s="66"/>
      <c r="I60" s="85">
        <f>SUM(I19:I27,I40:I59)</f>
        <v>4.154646157125244</v>
      </c>
      <c r="K60" s="65">
        <f>SUM(K19:K25,K26:K54)</f>
        <v>924306</v>
      </c>
      <c r="L60" s="66"/>
      <c r="M60" s="65">
        <f>SUM(M19:M25,M26:M54)</f>
        <v>924404</v>
      </c>
      <c r="N60" s="66"/>
      <c r="O60" s="67">
        <f>SUM(O39:O59,O19:O27)</f>
        <v>4.6499999999999995</v>
      </c>
      <c r="R60" s="83"/>
    </row>
    <row r="61" spans="1:18" ht="22.9" customHeight="1" thickBot="1" x14ac:dyDescent="0.25">
      <c r="A61" s="56" t="s">
        <v>42</v>
      </c>
      <c r="E61" s="68">
        <f>+E15+E60</f>
        <v>17052308</v>
      </c>
      <c r="F61" s="66"/>
      <c r="G61" s="68">
        <f>SUM(G15,G60)</f>
        <v>18879538</v>
      </c>
      <c r="H61" s="66"/>
      <c r="I61" s="133">
        <f>+I15+I60</f>
        <v>100</v>
      </c>
      <c r="K61" s="68">
        <f>+K15+K60</f>
        <v>17640571</v>
      </c>
      <c r="L61" s="66"/>
      <c r="M61" s="68">
        <f>SUM(M15,M60)</f>
        <v>19895127</v>
      </c>
      <c r="N61" s="66"/>
      <c r="O61" s="69">
        <f>+O15+O60</f>
        <v>100</v>
      </c>
      <c r="R61" s="83"/>
    </row>
    <row r="62" spans="1:18" ht="22.9" customHeight="1" thickTop="1" x14ac:dyDescent="0.2">
      <c r="A62" s="56"/>
      <c r="E62" s="70"/>
      <c r="G62" s="71">
        <f>G61-BS!I10</f>
        <v>0</v>
      </c>
      <c r="I62" s="81"/>
      <c r="K62" s="70"/>
      <c r="M62" s="71">
        <f>M61-BS!K10</f>
        <v>0</v>
      </c>
      <c r="O62" s="26"/>
      <c r="R62" s="83"/>
    </row>
    <row r="63" spans="1:18" s="141" customFormat="1" ht="22.9" customHeight="1" x14ac:dyDescent="0.2">
      <c r="A63" s="143" t="s">
        <v>27</v>
      </c>
      <c r="C63" s="149"/>
      <c r="D63" s="149"/>
      <c r="I63" s="82"/>
      <c r="J63" s="149"/>
      <c r="O63" s="23"/>
    </row>
    <row r="64" spans="1:18" ht="21" customHeight="1" x14ac:dyDescent="0.2">
      <c r="O64" s="23"/>
    </row>
  </sheetData>
  <mergeCells count="14">
    <mergeCell ref="K34:O34"/>
    <mergeCell ref="A1:J1"/>
    <mergeCell ref="A2:J2"/>
    <mergeCell ref="A3:J3"/>
    <mergeCell ref="E5:I5"/>
    <mergeCell ref="K5:O5"/>
    <mergeCell ref="E6:I6"/>
    <mergeCell ref="E35:I35"/>
    <mergeCell ref="A37:C37"/>
    <mergeCell ref="A8:C8"/>
    <mergeCell ref="A30:J30"/>
    <mergeCell ref="A31:J31"/>
    <mergeCell ref="A32:J32"/>
    <mergeCell ref="E34:I34"/>
  </mergeCells>
  <pageMargins left="0.82677165354330717" right="0.39370078740157483" top="0.78740157480314965" bottom="0.39370078740157483" header="0.31496062992125984" footer="0.31496062992125984"/>
  <pageSetup paperSize="9" scale="66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FCF2-CAF8-4D5F-9562-E8859F1E480F}">
  <dimension ref="A1:X29"/>
  <sheetViews>
    <sheetView showGridLines="0" zoomScaleNormal="100" zoomScaleSheetLayoutView="100" workbookViewId="0">
      <selection activeCell="Q20" sqref="Q20"/>
    </sheetView>
  </sheetViews>
  <sheetFormatPr defaultColWidth="9.28515625" defaultRowHeight="24" customHeight="1" x14ac:dyDescent="0.2"/>
  <cols>
    <col min="1" max="1" width="14.28515625" style="89" customWidth="1"/>
    <col min="2" max="2" width="9.28515625" style="89"/>
    <col min="3" max="3" width="12.5703125" style="89" customWidth="1"/>
    <col min="4" max="4" width="10.28515625" style="89" customWidth="1"/>
    <col min="5" max="5" width="2.5703125" style="89" customWidth="1"/>
    <col min="6" max="6" width="5.42578125" style="89" customWidth="1"/>
    <col min="7" max="7" width="2.7109375" style="89" customWidth="1"/>
    <col min="8" max="8" width="9.7109375" style="90" customWidth="1"/>
    <col min="9" max="9" width="1.42578125" style="89" customWidth="1"/>
    <col min="10" max="10" width="16.42578125" style="64" customWidth="1"/>
    <col min="11" max="11" width="0.7109375" style="92" customWidth="1"/>
    <col min="12" max="12" width="16.42578125" style="91" customWidth="1"/>
    <col min="13" max="13" width="0.7109375" style="89" customWidth="1"/>
    <col min="14" max="14" width="10" style="89" bestFit="1" customWidth="1"/>
    <col min="15" max="15" width="13.7109375" style="89" bestFit="1" customWidth="1"/>
    <col min="16" max="16" width="11.5703125" style="89" bestFit="1" customWidth="1"/>
    <col min="17" max="17" width="13.5703125" style="89" bestFit="1" customWidth="1"/>
    <col min="18" max="21" width="9.28515625" style="89"/>
    <col min="22" max="22" width="12" style="89" bestFit="1" customWidth="1"/>
    <col min="23" max="23" width="9.28515625" style="89"/>
    <col min="24" max="24" width="12" style="89" bestFit="1" customWidth="1"/>
    <col min="25" max="16384" width="9.28515625" style="89"/>
  </cols>
  <sheetData>
    <row r="1" spans="1:24" s="91" customFormat="1" ht="24" customHeight="1" x14ac:dyDescent="0.2">
      <c r="A1" s="89"/>
      <c r="B1" s="89"/>
      <c r="C1" s="89"/>
      <c r="D1" s="89"/>
      <c r="E1" s="89"/>
      <c r="F1" s="89"/>
      <c r="G1" s="89"/>
      <c r="H1" s="90"/>
      <c r="I1" s="89"/>
      <c r="K1" s="92"/>
      <c r="L1" s="93" t="s">
        <v>21</v>
      </c>
      <c r="M1" s="89"/>
      <c r="N1" s="89"/>
      <c r="O1" s="89"/>
    </row>
    <row r="2" spans="1:24" s="91" customFormat="1" ht="24" customHeight="1" x14ac:dyDescent="0.2">
      <c r="A2" s="164" t="s">
        <v>50</v>
      </c>
      <c r="B2" s="164"/>
      <c r="C2" s="164"/>
      <c r="D2" s="164"/>
      <c r="E2" s="164"/>
      <c r="F2" s="164"/>
      <c r="G2" s="164"/>
      <c r="H2" s="164"/>
      <c r="I2" s="164"/>
      <c r="J2" s="164"/>
      <c r="K2" s="92"/>
      <c r="M2" s="89"/>
      <c r="N2" s="89"/>
      <c r="O2" s="89"/>
    </row>
    <row r="3" spans="1:24" s="91" customFormat="1" ht="24" customHeight="1" x14ac:dyDescent="0.2">
      <c r="A3" s="164" t="s">
        <v>71</v>
      </c>
      <c r="B3" s="164"/>
      <c r="C3" s="164"/>
      <c r="D3" s="164"/>
      <c r="E3" s="164"/>
      <c r="F3" s="164"/>
      <c r="G3" s="164"/>
      <c r="H3" s="164"/>
      <c r="I3" s="164"/>
      <c r="J3" s="164"/>
      <c r="K3" s="92"/>
      <c r="M3" s="89"/>
      <c r="N3" s="89"/>
      <c r="O3" s="89"/>
    </row>
    <row r="4" spans="1:24" s="91" customFormat="1" ht="24" customHeight="1" x14ac:dyDescent="0.2">
      <c r="A4" s="94" t="s">
        <v>124</v>
      </c>
      <c r="B4" s="95"/>
      <c r="C4" s="95"/>
      <c r="D4" s="95"/>
      <c r="E4" s="95"/>
      <c r="F4" s="95"/>
      <c r="G4" s="95"/>
      <c r="H4" s="96"/>
      <c r="I4" s="95"/>
      <c r="K4" s="92"/>
      <c r="M4" s="89"/>
      <c r="N4" s="89"/>
      <c r="O4" s="89"/>
    </row>
    <row r="5" spans="1:24" s="91" customFormat="1" ht="24" customHeight="1" x14ac:dyDescent="0.2">
      <c r="A5" s="94"/>
      <c r="B5" s="95"/>
      <c r="C5" s="95"/>
      <c r="D5" s="95"/>
      <c r="E5" s="95"/>
      <c r="F5" s="95"/>
      <c r="G5" s="95"/>
      <c r="H5" s="96"/>
      <c r="I5" s="95"/>
      <c r="K5" s="92"/>
      <c r="L5" s="93" t="s">
        <v>22</v>
      </c>
      <c r="M5" s="89"/>
      <c r="N5" s="89"/>
      <c r="O5" s="89"/>
    </row>
    <row r="6" spans="1:24" s="91" customFormat="1" ht="24" customHeight="1" x14ac:dyDescent="0.2">
      <c r="A6" s="64"/>
      <c r="B6" s="64"/>
      <c r="C6" s="64"/>
      <c r="D6" s="64"/>
      <c r="E6" s="95"/>
      <c r="F6" s="95"/>
      <c r="G6" s="64"/>
      <c r="H6" s="97" t="s">
        <v>0</v>
      </c>
      <c r="I6" s="98"/>
      <c r="J6" s="99">
        <v>2565</v>
      </c>
      <c r="K6" s="100"/>
      <c r="L6" s="99">
        <v>2564</v>
      </c>
      <c r="M6" s="89"/>
      <c r="N6" s="89"/>
      <c r="O6" s="89"/>
      <c r="Q6" s="89"/>
    </row>
    <row r="7" spans="1:24" s="91" customFormat="1" ht="24" customHeight="1" x14ac:dyDescent="0.2">
      <c r="A7" s="101" t="s">
        <v>8</v>
      </c>
      <c r="B7" s="64"/>
      <c r="C7" s="64"/>
      <c r="D7" s="64"/>
      <c r="E7" s="64"/>
      <c r="F7" s="64"/>
      <c r="G7" s="64"/>
      <c r="H7" s="96"/>
      <c r="I7" s="95"/>
      <c r="J7" s="95"/>
      <c r="K7" s="92"/>
      <c r="L7" s="95"/>
      <c r="M7" s="89"/>
      <c r="N7" s="89"/>
      <c r="O7" s="89"/>
    </row>
    <row r="8" spans="1:24" s="91" customFormat="1" ht="24" customHeight="1" x14ac:dyDescent="0.2">
      <c r="A8" s="102" t="s">
        <v>43</v>
      </c>
      <c r="B8" s="64"/>
      <c r="C8" s="64"/>
      <c r="D8" s="64"/>
      <c r="E8" s="64"/>
      <c r="F8" s="64"/>
      <c r="G8" s="64"/>
      <c r="H8" s="96">
        <v>10</v>
      </c>
      <c r="I8" s="103"/>
      <c r="J8" s="104">
        <v>253100</v>
      </c>
      <c r="K8" s="103"/>
      <c r="L8" s="104">
        <v>254380</v>
      </c>
      <c r="M8" s="89"/>
      <c r="N8" s="89"/>
      <c r="O8" s="89"/>
      <c r="P8" s="105"/>
      <c r="Q8" s="105"/>
      <c r="S8" s="137"/>
      <c r="T8" s="137"/>
      <c r="V8" s="105"/>
      <c r="W8" s="105"/>
      <c r="X8" s="105"/>
    </row>
    <row r="9" spans="1:24" s="91" customFormat="1" ht="24" customHeight="1" x14ac:dyDescent="0.2">
      <c r="A9" s="101" t="s">
        <v>30</v>
      </c>
      <c r="B9" s="64"/>
      <c r="C9" s="64"/>
      <c r="D9" s="64"/>
      <c r="E9" s="64"/>
      <c r="F9" s="64"/>
      <c r="G9" s="64"/>
      <c r="H9" s="96"/>
      <c r="I9" s="103"/>
      <c r="J9" s="106">
        <f>SUM(J8:J8)</f>
        <v>253100</v>
      </c>
      <c r="K9" s="103"/>
      <c r="L9" s="106">
        <f>SUM(L8:L8)</f>
        <v>254380</v>
      </c>
      <c r="M9" s="89"/>
      <c r="N9" s="89"/>
      <c r="O9" s="89"/>
      <c r="P9" s="105"/>
      <c r="Q9" s="105"/>
      <c r="S9" s="137"/>
      <c r="T9" s="137"/>
      <c r="V9" s="105"/>
      <c r="W9" s="105"/>
      <c r="X9" s="105"/>
    </row>
    <row r="10" spans="1:24" s="91" customFormat="1" ht="24" customHeight="1" x14ac:dyDescent="0.2">
      <c r="A10" s="101" t="s">
        <v>9</v>
      </c>
      <c r="B10" s="64"/>
      <c r="C10" s="64"/>
      <c r="D10" s="64"/>
      <c r="E10" s="64"/>
      <c r="F10" s="64"/>
      <c r="G10" s="64"/>
      <c r="H10" s="96"/>
      <c r="I10" s="103"/>
      <c r="J10" s="107"/>
      <c r="K10" s="103"/>
      <c r="L10" s="107"/>
      <c r="M10" s="89"/>
      <c r="N10" s="89"/>
      <c r="O10" s="89"/>
      <c r="P10" s="105"/>
      <c r="Q10" s="105"/>
      <c r="S10" s="137"/>
      <c r="T10" s="137"/>
      <c r="V10" s="105"/>
      <c r="W10" s="105"/>
      <c r="X10" s="105"/>
    </row>
    <row r="11" spans="1:24" s="91" customFormat="1" ht="24" customHeight="1" x14ac:dyDescent="0.2">
      <c r="A11" s="108" t="s">
        <v>44</v>
      </c>
      <c r="B11" s="64"/>
      <c r="C11" s="64"/>
      <c r="D11" s="64"/>
      <c r="E11" s="64"/>
      <c r="F11" s="64"/>
      <c r="G11" s="64"/>
      <c r="H11" s="96">
        <v>11</v>
      </c>
      <c r="I11" s="103"/>
      <c r="J11" s="103">
        <v>2386</v>
      </c>
      <c r="K11" s="103"/>
      <c r="L11" s="103">
        <v>2419</v>
      </c>
      <c r="M11" s="89"/>
      <c r="O11" s="89"/>
      <c r="P11" s="105"/>
      <c r="Q11" s="105"/>
      <c r="S11" s="137"/>
      <c r="T11" s="137"/>
      <c r="V11" s="105"/>
      <c r="W11" s="105"/>
      <c r="X11" s="105"/>
    </row>
    <row r="12" spans="1:24" s="91" customFormat="1" ht="24" customHeight="1" x14ac:dyDescent="0.2">
      <c r="A12" s="109" t="s">
        <v>23</v>
      </c>
      <c r="B12" s="64"/>
      <c r="C12" s="64"/>
      <c r="D12" s="64"/>
      <c r="E12" s="64"/>
      <c r="F12" s="64"/>
      <c r="G12" s="64"/>
      <c r="H12" s="96">
        <v>11</v>
      </c>
      <c r="I12" s="103"/>
      <c r="J12" s="110">
        <v>751</v>
      </c>
      <c r="K12" s="103"/>
      <c r="L12" s="110">
        <v>800</v>
      </c>
      <c r="M12" s="89"/>
      <c r="O12" s="89"/>
      <c r="P12" s="105"/>
      <c r="Q12" s="105"/>
      <c r="S12" s="137"/>
      <c r="T12" s="137"/>
      <c r="V12" s="105"/>
      <c r="W12" s="105"/>
      <c r="X12" s="105"/>
    </row>
    <row r="13" spans="1:24" s="91" customFormat="1" ht="24" customHeight="1" x14ac:dyDescent="0.2">
      <c r="A13" s="109" t="s">
        <v>24</v>
      </c>
      <c r="B13" s="64"/>
      <c r="C13" s="64"/>
      <c r="D13" s="64"/>
      <c r="E13" s="64"/>
      <c r="F13" s="64"/>
      <c r="G13" s="64"/>
      <c r="H13" s="96"/>
      <c r="I13" s="103"/>
      <c r="J13" s="103">
        <v>925</v>
      </c>
      <c r="K13" s="103"/>
      <c r="L13" s="103">
        <v>1119</v>
      </c>
      <c r="M13" s="89"/>
      <c r="O13" s="89"/>
      <c r="P13" s="105"/>
      <c r="Q13" s="105"/>
      <c r="S13" s="137"/>
      <c r="T13" s="137"/>
      <c r="V13" s="105"/>
      <c r="W13" s="105"/>
      <c r="X13" s="105"/>
    </row>
    <row r="14" spans="1:24" s="91" customFormat="1" ht="24" customHeight="1" x14ac:dyDescent="0.2">
      <c r="A14" s="109" t="s">
        <v>25</v>
      </c>
      <c r="B14" s="64"/>
      <c r="C14" s="64"/>
      <c r="D14" s="64"/>
      <c r="E14" s="64"/>
      <c r="F14" s="64"/>
      <c r="G14" s="64"/>
      <c r="H14" s="96"/>
      <c r="I14" s="103"/>
      <c r="J14" s="103">
        <v>595</v>
      </c>
      <c r="K14" s="103"/>
      <c r="L14" s="103">
        <v>1076</v>
      </c>
      <c r="M14" s="89"/>
      <c r="O14" s="89"/>
      <c r="P14" s="105"/>
      <c r="Q14" s="105"/>
      <c r="S14" s="137"/>
      <c r="T14" s="137"/>
      <c r="V14" s="105"/>
      <c r="W14" s="105"/>
      <c r="X14" s="105"/>
    </row>
    <row r="15" spans="1:24" s="91" customFormat="1" ht="24" customHeight="1" x14ac:dyDescent="0.2">
      <c r="A15" s="108" t="s">
        <v>26</v>
      </c>
      <c r="B15" s="64"/>
      <c r="C15" s="64"/>
      <c r="D15" s="64"/>
      <c r="E15" s="64"/>
      <c r="F15" s="64"/>
      <c r="G15" s="64"/>
      <c r="H15" s="96"/>
      <c r="I15" s="103"/>
      <c r="J15" s="104">
        <v>2887</v>
      </c>
      <c r="K15" s="103"/>
      <c r="L15" s="104">
        <v>2112</v>
      </c>
      <c r="M15" s="89"/>
      <c r="O15" s="89"/>
      <c r="P15" s="105"/>
      <c r="Q15" s="105"/>
      <c r="S15" s="137"/>
      <c r="T15" s="137"/>
      <c r="V15" s="105"/>
      <c r="W15" s="105"/>
      <c r="X15" s="105"/>
    </row>
    <row r="16" spans="1:24" s="91" customFormat="1" ht="24" customHeight="1" x14ac:dyDescent="0.2">
      <c r="A16" s="101" t="s">
        <v>10</v>
      </c>
      <c r="B16" s="64"/>
      <c r="C16" s="64"/>
      <c r="D16" s="64"/>
      <c r="E16" s="64"/>
      <c r="F16" s="64"/>
      <c r="G16" s="64"/>
      <c r="H16" s="96"/>
      <c r="I16" s="103"/>
      <c r="J16" s="107">
        <f>SUM(J11:J15)</f>
        <v>7544</v>
      </c>
      <c r="K16" s="103"/>
      <c r="L16" s="107">
        <f>SUM(L11:L15)</f>
        <v>7526</v>
      </c>
      <c r="M16" s="89"/>
      <c r="N16" s="89"/>
      <c r="O16" s="89"/>
      <c r="P16" s="105"/>
      <c r="Q16" s="105"/>
      <c r="S16" s="137"/>
      <c r="T16" s="137"/>
      <c r="V16" s="105"/>
      <c r="W16" s="105"/>
      <c r="X16" s="105"/>
    </row>
    <row r="17" spans="1:24" s="91" customFormat="1" ht="24" customHeight="1" x14ac:dyDescent="0.2">
      <c r="A17" s="94" t="s">
        <v>32</v>
      </c>
      <c r="B17" s="64"/>
      <c r="C17" s="64"/>
      <c r="D17" s="64"/>
      <c r="E17" s="64"/>
      <c r="F17" s="64"/>
      <c r="G17" s="64"/>
      <c r="H17" s="96"/>
      <c r="I17" s="103"/>
      <c r="J17" s="111">
        <f>SUM(J9,)-J16</f>
        <v>245556</v>
      </c>
      <c r="K17" s="103"/>
      <c r="L17" s="111">
        <f>SUM(L9,)-L16</f>
        <v>246854</v>
      </c>
      <c r="M17" s="89"/>
      <c r="N17" s="103"/>
      <c r="O17" s="89"/>
      <c r="P17" s="103"/>
      <c r="Q17" s="105"/>
      <c r="S17" s="137"/>
      <c r="T17" s="137"/>
      <c r="V17" s="105"/>
      <c r="W17" s="105"/>
      <c r="X17" s="105"/>
    </row>
    <row r="18" spans="1:24" s="91" customFormat="1" ht="24" customHeight="1" x14ac:dyDescent="0.2">
      <c r="A18" s="101" t="s">
        <v>117</v>
      </c>
      <c r="B18" s="64"/>
      <c r="C18" s="64"/>
      <c r="D18" s="64"/>
      <c r="E18" s="64"/>
      <c r="F18" s="64"/>
      <c r="G18" s="64"/>
      <c r="H18" s="96"/>
      <c r="I18" s="103"/>
      <c r="J18" s="107"/>
      <c r="K18" s="103"/>
      <c r="L18" s="107"/>
      <c r="M18" s="89"/>
      <c r="N18" s="89"/>
      <c r="O18" s="89"/>
      <c r="P18" s="105"/>
      <c r="Q18" s="105"/>
      <c r="S18" s="137"/>
      <c r="T18" s="137"/>
      <c r="V18" s="105"/>
      <c r="W18" s="105"/>
      <c r="X18" s="105"/>
    </row>
    <row r="19" spans="1:24" s="91" customFormat="1" ht="24" customHeight="1" x14ac:dyDescent="0.2">
      <c r="A19" s="64" t="s">
        <v>73</v>
      </c>
      <c r="B19" s="64"/>
      <c r="C19" s="64"/>
      <c r="D19" s="64"/>
      <c r="E19" s="64"/>
      <c r="F19" s="64"/>
      <c r="G19" s="64"/>
      <c r="H19" s="96"/>
      <c r="I19" s="103"/>
      <c r="J19" s="107">
        <v>-36</v>
      </c>
      <c r="K19" s="103"/>
      <c r="L19" s="107">
        <v>-14</v>
      </c>
      <c r="M19" s="89"/>
      <c r="N19" s="89"/>
      <c r="O19" s="89"/>
      <c r="P19" s="105"/>
      <c r="Q19" s="105"/>
      <c r="S19" s="137"/>
      <c r="T19" s="137"/>
      <c r="V19" s="105"/>
      <c r="W19" s="105"/>
      <c r="X19" s="105"/>
    </row>
    <row r="20" spans="1:24" s="91" customFormat="1" ht="24" customHeight="1" x14ac:dyDescent="0.2">
      <c r="A20" s="108" t="s">
        <v>118</v>
      </c>
      <c r="B20" s="64"/>
      <c r="C20" s="64"/>
      <c r="D20" s="64"/>
      <c r="E20" s="64"/>
      <c r="F20" s="64"/>
      <c r="G20" s="64"/>
      <c r="H20" s="96"/>
      <c r="I20" s="103"/>
      <c r="J20" s="135">
        <v>3475</v>
      </c>
      <c r="K20" s="103"/>
      <c r="L20" s="112">
        <v>-77798</v>
      </c>
      <c r="M20" s="89"/>
      <c r="N20" s="89"/>
      <c r="O20" s="89"/>
      <c r="P20" s="105"/>
      <c r="Q20" s="105"/>
      <c r="S20" s="137"/>
      <c r="T20" s="137"/>
      <c r="V20" s="105"/>
      <c r="W20" s="105"/>
      <c r="X20" s="105"/>
    </row>
    <row r="21" spans="1:24" s="91" customFormat="1" ht="24" customHeight="1" x14ac:dyDescent="0.2">
      <c r="A21" s="101" t="s">
        <v>119</v>
      </c>
      <c r="B21" s="64"/>
      <c r="C21" s="64"/>
      <c r="D21" s="64"/>
      <c r="E21" s="64"/>
      <c r="F21" s="64"/>
      <c r="G21" s="64"/>
      <c r="H21" s="96"/>
      <c r="I21" s="103"/>
      <c r="J21" s="113">
        <f>SUM(J19:J20)</f>
        <v>3439</v>
      </c>
      <c r="K21" s="103"/>
      <c r="L21" s="113">
        <f>SUM(L19:L20)</f>
        <v>-77812</v>
      </c>
      <c r="M21" s="89"/>
      <c r="N21" s="103"/>
      <c r="O21" s="89"/>
      <c r="P21" s="103"/>
      <c r="Q21" s="105"/>
      <c r="S21" s="137"/>
      <c r="T21" s="137"/>
      <c r="V21" s="105"/>
      <c r="W21" s="105"/>
      <c r="X21" s="105"/>
    </row>
    <row r="22" spans="1:24" s="91" customFormat="1" ht="24" customHeight="1" thickBot="1" x14ac:dyDescent="0.25">
      <c r="A22" s="94" t="s">
        <v>116</v>
      </c>
      <c r="B22" s="64"/>
      <c r="C22" s="64"/>
      <c r="D22" s="64"/>
      <c r="E22" s="64"/>
      <c r="F22" s="64"/>
      <c r="G22" s="64"/>
      <c r="H22" s="96"/>
      <c r="I22" s="103"/>
      <c r="J22" s="114">
        <f>SUM(J21,J17)</f>
        <v>248995</v>
      </c>
      <c r="K22" s="103"/>
      <c r="L22" s="114">
        <f>SUM(L21,L17)</f>
        <v>169042</v>
      </c>
      <c r="M22" s="89"/>
      <c r="N22" s="89"/>
      <c r="O22" s="89"/>
      <c r="Q22" s="89"/>
      <c r="S22" s="137"/>
      <c r="T22" s="137"/>
      <c r="V22" s="89"/>
      <c r="W22" s="89"/>
      <c r="X22" s="89"/>
    </row>
    <row r="23" spans="1:24" s="91" customFormat="1" ht="24" customHeight="1" thickTop="1" x14ac:dyDescent="0.2">
      <c r="A23" s="109"/>
      <c r="B23" s="64"/>
      <c r="C23" s="64"/>
      <c r="D23" s="64"/>
      <c r="E23" s="64"/>
      <c r="F23" s="64"/>
      <c r="G23" s="64"/>
      <c r="H23" s="90"/>
      <c r="I23" s="89"/>
      <c r="J23" s="64"/>
      <c r="K23" s="92"/>
      <c r="M23" s="89"/>
      <c r="N23" s="89"/>
      <c r="O23" s="89"/>
    </row>
    <row r="24" spans="1:24" s="91" customFormat="1" ht="24" customHeight="1" x14ac:dyDescent="0.2">
      <c r="A24" s="64" t="s">
        <v>27</v>
      </c>
      <c r="B24" s="64"/>
      <c r="C24" s="64"/>
      <c r="D24" s="64"/>
      <c r="E24" s="64"/>
      <c r="F24" s="64"/>
      <c r="G24" s="64"/>
      <c r="H24" s="96"/>
      <c r="I24" s="64"/>
      <c r="J24" s="64"/>
      <c r="K24" s="92"/>
      <c r="M24" s="89"/>
      <c r="N24" s="89"/>
      <c r="O24" s="89"/>
    </row>
    <row r="25" spans="1:24" s="64" customFormat="1" ht="24" customHeight="1" x14ac:dyDescent="0.2">
      <c r="K25" s="92"/>
      <c r="L25" s="91"/>
      <c r="M25" s="89"/>
      <c r="N25" s="89"/>
      <c r="O25" s="89"/>
    </row>
    <row r="26" spans="1:24" s="64" customFormat="1" ht="24" customHeight="1" x14ac:dyDescent="0.2">
      <c r="K26" s="92"/>
      <c r="L26" s="91"/>
      <c r="M26" s="89"/>
      <c r="N26" s="89"/>
      <c r="O26" s="89"/>
    </row>
    <row r="27" spans="1:24" s="64" customFormat="1" ht="24" customHeight="1" x14ac:dyDescent="0.2">
      <c r="K27" s="92"/>
      <c r="L27" s="91"/>
      <c r="M27" s="89"/>
      <c r="N27" s="89"/>
      <c r="O27" s="89"/>
    </row>
    <row r="28" spans="1:24" ht="24" customHeight="1" x14ac:dyDescent="0.2">
      <c r="A28" s="64"/>
      <c r="B28" s="64"/>
      <c r="C28" s="64"/>
      <c r="D28" s="64"/>
      <c r="E28" s="64"/>
      <c r="F28" s="64"/>
      <c r="G28" s="64"/>
      <c r="H28" s="64"/>
      <c r="I28" s="64"/>
    </row>
    <row r="29" spans="1:24" ht="24" customHeight="1" x14ac:dyDescent="0.2">
      <c r="A29" s="64"/>
      <c r="B29" s="64"/>
      <c r="C29" s="64"/>
      <c r="D29" s="64"/>
      <c r="E29" s="64"/>
      <c r="F29" s="64"/>
      <c r="G29" s="64"/>
      <c r="H29" s="64"/>
      <c r="I29" s="64"/>
    </row>
  </sheetData>
  <mergeCells count="2">
    <mergeCell ref="A2:J2"/>
    <mergeCell ref="A3:J3"/>
  </mergeCells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1181-F266-4A2E-A2B1-4D04898B996C}">
  <dimension ref="A1:T76"/>
  <sheetViews>
    <sheetView showGridLines="0" topLeftCell="A4" zoomScale="115" zoomScaleNormal="115" zoomScaleSheetLayoutView="85" workbookViewId="0">
      <selection activeCell="L20" sqref="L20"/>
    </sheetView>
  </sheetViews>
  <sheetFormatPr defaultColWidth="9.28515625" defaultRowHeight="24" customHeight="1" x14ac:dyDescent="0.2"/>
  <cols>
    <col min="1" max="1" width="14.28515625" style="89" customWidth="1"/>
    <col min="2" max="2" width="9.28515625" style="89"/>
    <col min="3" max="3" width="12.5703125" style="89" customWidth="1"/>
    <col min="4" max="4" width="10.28515625" style="89" customWidth="1"/>
    <col min="5" max="5" width="2.5703125" style="89" customWidth="1"/>
    <col min="6" max="6" width="5.42578125" style="89" customWidth="1"/>
    <col min="7" max="7" width="2.7109375" style="89" customWidth="1"/>
    <col min="8" max="8" width="9.7109375" style="90" customWidth="1"/>
    <col min="9" max="9" width="1.42578125" style="89" customWidth="1"/>
    <col min="10" max="10" width="16.42578125" style="64" customWidth="1"/>
    <col min="11" max="11" width="0.7109375" style="92" customWidth="1"/>
    <col min="12" max="12" width="16.42578125" style="91" customWidth="1"/>
    <col min="13" max="13" width="0.7109375" style="89" customWidth="1"/>
    <col min="14" max="14" width="9.28515625" style="89"/>
    <col min="15" max="15" width="13.7109375" style="89" bestFit="1" customWidth="1"/>
    <col min="16" max="16" width="9.28515625" style="89"/>
    <col min="17" max="17" width="11.28515625" style="89" bestFit="1" customWidth="1"/>
    <col min="18" max="19" width="9.28515625" style="89"/>
    <col min="20" max="20" width="13" style="89" customWidth="1"/>
    <col min="21" max="16384" width="9.28515625" style="89"/>
  </cols>
  <sheetData>
    <row r="1" spans="1:17" s="91" customFormat="1" ht="24" customHeight="1" x14ac:dyDescent="0.2">
      <c r="A1" s="89"/>
      <c r="B1" s="89"/>
      <c r="C1" s="89"/>
      <c r="D1" s="89"/>
      <c r="E1" s="89"/>
      <c r="F1" s="89"/>
      <c r="G1" s="89"/>
      <c r="H1" s="90"/>
      <c r="I1" s="89"/>
      <c r="K1" s="92"/>
      <c r="L1" s="93" t="s">
        <v>21</v>
      </c>
      <c r="M1" s="89"/>
      <c r="N1" s="89"/>
      <c r="O1" s="89"/>
    </row>
    <row r="2" spans="1:17" s="91" customFormat="1" ht="24" customHeight="1" x14ac:dyDescent="0.2">
      <c r="A2" s="164" t="s">
        <v>50</v>
      </c>
      <c r="B2" s="164"/>
      <c r="C2" s="164"/>
      <c r="D2" s="164"/>
      <c r="E2" s="164"/>
      <c r="F2" s="164"/>
      <c r="G2" s="164"/>
      <c r="H2" s="164"/>
      <c r="I2" s="164"/>
      <c r="J2" s="164"/>
      <c r="K2" s="92"/>
      <c r="M2" s="89"/>
      <c r="N2" s="89"/>
      <c r="O2" s="89"/>
    </row>
    <row r="3" spans="1:17" s="91" customFormat="1" ht="24" customHeight="1" x14ac:dyDescent="0.2">
      <c r="A3" s="164" t="s">
        <v>71</v>
      </c>
      <c r="B3" s="164"/>
      <c r="C3" s="164"/>
      <c r="D3" s="164"/>
      <c r="E3" s="164"/>
      <c r="F3" s="164"/>
      <c r="G3" s="164"/>
      <c r="H3" s="164"/>
      <c r="I3" s="164"/>
      <c r="J3" s="164"/>
      <c r="K3" s="92"/>
      <c r="M3" s="89"/>
      <c r="N3" s="89"/>
      <c r="O3" s="89"/>
    </row>
    <row r="4" spans="1:17" s="91" customFormat="1" ht="24" customHeight="1" x14ac:dyDescent="0.2">
      <c r="A4" s="94" t="s">
        <v>125</v>
      </c>
      <c r="B4" s="95"/>
      <c r="C4" s="95"/>
      <c r="D4" s="95"/>
      <c r="E4" s="95"/>
      <c r="F4" s="95"/>
      <c r="G4" s="95"/>
      <c r="H4" s="96"/>
      <c r="I4" s="95"/>
      <c r="K4" s="92"/>
      <c r="M4" s="89"/>
      <c r="N4" s="89"/>
      <c r="O4" s="89"/>
    </row>
    <row r="5" spans="1:17" s="91" customFormat="1" ht="24" customHeight="1" x14ac:dyDescent="0.2">
      <c r="A5" s="94"/>
      <c r="B5" s="95"/>
      <c r="C5" s="95"/>
      <c r="D5" s="95"/>
      <c r="E5" s="95"/>
      <c r="F5" s="95"/>
      <c r="G5" s="95"/>
      <c r="H5" s="96"/>
      <c r="I5" s="95"/>
      <c r="K5" s="92"/>
      <c r="L5" s="93" t="s">
        <v>22</v>
      </c>
      <c r="M5" s="89"/>
      <c r="N5" s="89"/>
      <c r="O5" s="89"/>
    </row>
    <row r="6" spans="1:17" s="91" customFormat="1" ht="24" customHeight="1" x14ac:dyDescent="0.2">
      <c r="A6" s="64"/>
      <c r="B6" s="64"/>
      <c r="C6" s="64"/>
      <c r="D6" s="64"/>
      <c r="E6" s="95"/>
      <c r="F6" s="95"/>
      <c r="G6" s="64"/>
      <c r="H6" s="97" t="s">
        <v>0</v>
      </c>
      <c r="I6" s="98"/>
      <c r="J6" s="115">
        <v>2565</v>
      </c>
      <c r="K6" s="100"/>
      <c r="L6" s="115">
        <v>2564</v>
      </c>
      <c r="M6" s="89"/>
      <c r="N6" s="89"/>
      <c r="O6" s="89"/>
      <c r="Q6" s="89"/>
    </row>
    <row r="7" spans="1:17" s="91" customFormat="1" ht="24" customHeight="1" x14ac:dyDescent="0.2">
      <c r="A7" s="101" t="s">
        <v>8</v>
      </c>
      <c r="B7" s="64"/>
      <c r="C7" s="64"/>
      <c r="D7" s="64"/>
      <c r="E7" s="64"/>
      <c r="F7" s="64"/>
      <c r="G7" s="64"/>
      <c r="H7" s="96"/>
      <c r="I7" s="95"/>
      <c r="J7" s="95"/>
      <c r="K7" s="92"/>
      <c r="L7" s="95"/>
      <c r="M7" s="89"/>
      <c r="N7" s="89"/>
      <c r="O7" s="89"/>
    </row>
    <row r="8" spans="1:17" s="91" customFormat="1" ht="24" customHeight="1" x14ac:dyDescent="0.2">
      <c r="A8" s="102" t="s">
        <v>43</v>
      </c>
      <c r="B8" s="64"/>
      <c r="C8" s="64"/>
      <c r="D8" s="64"/>
      <c r="E8" s="64"/>
      <c r="F8" s="64"/>
      <c r="G8" s="64"/>
      <c r="H8" s="96">
        <v>10</v>
      </c>
      <c r="I8" s="103"/>
      <c r="J8" s="104">
        <v>498671</v>
      </c>
      <c r="K8" s="103"/>
      <c r="L8" s="104">
        <v>487965</v>
      </c>
      <c r="M8" s="89"/>
      <c r="N8" s="89"/>
      <c r="O8" s="89"/>
    </row>
    <row r="9" spans="1:17" s="91" customFormat="1" ht="24" customHeight="1" x14ac:dyDescent="0.2">
      <c r="A9" s="101" t="s">
        <v>30</v>
      </c>
      <c r="B9" s="64"/>
      <c r="C9" s="64"/>
      <c r="D9" s="64"/>
      <c r="E9" s="64"/>
      <c r="F9" s="64"/>
      <c r="G9" s="64"/>
      <c r="H9" s="96"/>
      <c r="I9" s="103"/>
      <c r="J9" s="106">
        <f>SUM(J8:J8)</f>
        <v>498671</v>
      </c>
      <c r="K9" s="103"/>
      <c r="L9" s="106">
        <f>SUM(L8:L8)</f>
        <v>487965</v>
      </c>
      <c r="M9" s="89"/>
      <c r="N9" s="89"/>
      <c r="O9" s="89"/>
    </row>
    <row r="10" spans="1:17" s="91" customFormat="1" ht="24" customHeight="1" x14ac:dyDescent="0.2">
      <c r="A10" s="101" t="s">
        <v>9</v>
      </c>
      <c r="B10" s="64"/>
      <c r="C10" s="64"/>
      <c r="D10" s="64"/>
      <c r="E10" s="64"/>
      <c r="F10" s="64"/>
      <c r="G10" s="64"/>
      <c r="H10" s="96"/>
      <c r="I10" s="103"/>
      <c r="J10" s="107"/>
      <c r="K10" s="103"/>
      <c r="L10" s="107"/>
      <c r="M10" s="89"/>
      <c r="N10" s="89"/>
      <c r="O10" s="89"/>
    </row>
    <row r="11" spans="1:17" s="91" customFormat="1" ht="24" customHeight="1" x14ac:dyDescent="0.2">
      <c r="A11" s="108" t="s">
        <v>44</v>
      </c>
      <c r="B11" s="64"/>
      <c r="C11" s="64"/>
      <c r="D11" s="64"/>
      <c r="E11" s="64"/>
      <c r="F11" s="64"/>
      <c r="G11" s="64"/>
      <c r="H11" s="96">
        <v>11</v>
      </c>
      <c r="I11" s="103"/>
      <c r="J11" s="103">
        <v>4759</v>
      </c>
      <c r="K11" s="103"/>
      <c r="L11" s="103">
        <v>4833</v>
      </c>
      <c r="M11" s="89"/>
      <c r="N11" s="89"/>
      <c r="O11" s="89"/>
    </row>
    <row r="12" spans="1:17" s="91" customFormat="1" ht="24" customHeight="1" x14ac:dyDescent="0.2">
      <c r="A12" s="109" t="s">
        <v>23</v>
      </c>
      <c r="B12" s="64"/>
      <c r="C12" s="64"/>
      <c r="D12" s="64"/>
      <c r="E12" s="64"/>
      <c r="F12" s="64"/>
      <c r="G12" s="64"/>
      <c r="H12" s="96">
        <v>11</v>
      </c>
      <c r="I12" s="103"/>
      <c r="J12" s="110">
        <v>1514</v>
      </c>
      <c r="K12" s="103"/>
      <c r="L12" s="110">
        <v>1622</v>
      </c>
      <c r="M12" s="89"/>
      <c r="N12" s="89"/>
      <c r="O12" s="89"/>
    </row>
    <row r="13" spans="1:17" s="91" customFormat="1" ht="24" customHeight="1" x14ac:dyDescent="0.2">
      <c r="A13" s="109" t="s">
        <v>24</v>
      </c>
      <c r="B13" s="64"/>
      <c r="C13" s="64"/>
      <c r="D13" s="64"/>
      <c r="E13" s="64"/>
      <c r="F13" s="64"/>
      <c r="G13" s="64"/>
      <c r="H13" s="96"/>
      <c r="I13" s="103"/>
      <c r="J13" s="103">
        <v>1840</v>
      </c>
      <c r="K13" s="103"/>
      <c r="L13" s="103">
        <v>2226</v>
      </c>
      <c r="M13" s="89"/>
      <c r="N13" s="89"/>
      <c r="O13" s="89"/>
    </row>
    <row r="14" spans="1:17" s="91" customFormat="1" ht="24" customHeight="1" x14ac:dyDescent="0.2">
      <c r="A14" s="109" t="s">
        <v>25</v>
      </c>
      <c r="B14" s="64"/>
      <c r="C14" s="64"/>
      <c r="D14" s="64"/>
      <c r="E14" s="64"/>
      <c r="F14" s="64"/>
      <c r="G14" s="64"/>
      <c r="H14" s="96"/>
      <c r="I14" s="103"/>
      <c r="J14" s="103">
        <v>1183</v>
      </c>
      <c r="K14" s="103"/>
      <c r="L14" s="103">
        <v>1664</v>
      </c>
      <c r="M14" s="89"/>
      <c r="N14" s="89"/>
      <c r="O14" s="89"/>
    </row>
    <row r="15" spans="1:17" s="91" customFormat="1" ht="24" customHeight="1" x14ac:dyDescent="0.2">
      <c r="A15" s="108" t="s">
        <v>26</v>
      </c>
      <c r="B15" s="64"/>
      <c r="C15" s="64"/>
      <c r="D15" s="64"/>
      <c r="E15" s="64"/>
      <c r="F15" s="64"/>
      <c r="G15" s="64"/>
      <c r="H15" s="96"/>
      <c r="I15" s="103"/>
      <c r="J15" s="104">
        <v>4967</v>
      </c>
      <c r="K15" s="103"/>
      <c r="L15" s="104">
        <v>3826</v>
      </c>
      <c r="M15" s="89"/>
      <c r="N15" s="89"/>
      <c r="O15" s="89"/>
    </row>
    <row r="16" spans="1:17" s="91" customFormat="1" ht="24" customHeight="1" x14ac:dyDescent="0.2">
      <c r="A16" s="101" t="s">
        <v>10</v>
      </c>
      <c r="B16" s="64"/>
      <c r="C16" s="64"/>
      <c r="D16" s="64"/>
      <c r="E16" s="64"/>
      <c r="F16" s="64"/>
      <c r="G16" s="64"/>
      <c r="H16" s="96"/>
      <c r="I16" s="103"/>
      <c r="J16" s="113">
        <f>SUM(J11:J15)</f>
        <v>14263</v>
      </c>
      <c r="K16" s="103"/>
      <c r="L16" s="113">
        <f>SUM(L11:L15)</f>
        <v>14171</v>
      </c>
      <c r="M16" s="89"/>
      <c r="N16" s="89"/>
      <c r="O16" s="89"/>
    </row>
    <row r="17" spans="1:17" s="91" customFormat="1" ht="24" customHeight="1" x14ac:dyDescent="0.2">
      <c r="A17" s="94" t="s">
        <v>32</v>
      </c>
      <c r="B17" s="64"/>
      <c r="C17" s="64"/>
      <c r="D17" s="64"/>
      <c r="E17" s="64"/>
      <c r="F17" s="64"/>
      <c r="G17" s="64"/>
      <c r="H17" s="96"/>
      <c r="I17" s="103"/>
      <c r="J17" s="111">
        <f>SUM(J9,)-J16</f>
        <v>484408</v>
      </c>
      <c r="K17" s="103"/>
      <c r="L17" s="111">
        <f>SUM(L9,)-L16</f>
        <v>473794</v>
      </c>
      <c r="M17" s="89"/>
      <c r="N17" s="89"/>
      <c r="O17" s="89"/>
      <c r="Q17" s="103"/>
    </row>
    <row r="18" spans="1:17" s="91" customFormat="1" ht="24" customHeight="1" x14ac:dyDescent="0.2">
      <c r="A18" s="101" t="s">
        <v>107</v>
      </c>
      <c r="B18" s="64"/>
      <c r="C18" s="64"/>
      <c r="D18" s="64"/>
      <c r="E18" s="64"/>
      <c r="F18" s="64"/>
      <c r="G18" s="64"/>
      <c r="H18" s="96"/>
      <c r="I18" s="103"/>
      <c r="J18" s="107"/>
      <c r="K18" s="103"/>
      <c r="L18" s="107"/>
      <c r="M18" s="89"/>
      <c r="N18" s="89"/>
      <c r="O18" s="89"/>
    </row>
    <row r="19" spans="1:17" s="91" customFormat="1" ht="24" customHeight="1" x14ac:dyDescent="0.2">
      <c r="A19" s="64" t="s">
        <v>73</v>
      </c>
      <c r="B19" s="64"/>
      <c r="C19" s="64"/>
      <c r="D19" s="64"/>
      <c r="E19" s="64"/>
      <c r="F19" s="64"/>
      <c r="G19" s="95"/>
      <c r="H19" s="153"/>
      <c r="I19" s="103"/>
      <c r="J19" s="107">
        <v>-46</v>
      </c>
      <c r="K19" s="103"/>
      <c r="L19" s="107">
        <v>-32</v>
      </c>
      <c r="M19" s="89"/>
      <c r="N19" s="151"/>
      <c r="O19" s="89"/>
    </row>
    <row r="20" spans="1:17" s="91" customFormat="1" ht="24" customHeight="1" x14ac:dyDescent="0.2">
      <c r="A20" s="108" t="s">
        <v>106</v>
      </c>
      <c r="B20" s="64"/>
      <c r="C20" s="64"/>
      <c r="D20" s="64"/>
      <c r="E20" s="64"/>
      <c r="F20" s="64"/>
      <c r="G20" s="64"/>
      <c r="H20" s="154">
        <v>6</v>
      </c>
      <c r="I20" s="103"/>
      <c r="J20" s="112">
        <v>-427325</v>
      </c>
      <c r="K20" s="103"/>
      <c r="L20" s="112">
        <v>-1008159</v>
      </c>
      <c r="M20" s="89"/>
      <c r="N20" s="151"/>
      <c r="O20" s="89"/>
    </row>
    <row r="21" spans="1:17" s="91" customFormat="1" ht="24" customHeight="1" x14ac:dyDescent="0.2">
      <c r="A21" s="101" t="s">
        <v>108</v>
      </c>
      <c r="B21" s="64"/>
      <c r="C21" s="64"/>
      <c r="D21" s="64"/>
      <c r="E21" s="64"/>
      <c r="F21" s="64"/>
      <c r="G21" s="64"/>
      <c r="H21" s="96"/>
      <c r="I21" s="103"/>
      <c r="J21" s="113">
        <f>SUM(J19:J20)</f>
        <v>-427371</v>
      </c>
      <c r="K21" s="103"/>
      <c r="L21" s="113">
        <f>SUM(L19:L20)</f>
        <v>-1008191</v>
      </c>
      <c r="M21" s="89"/>
      <c r="N21" s="89"/>
      <c r="O21" s="89"/>
      <c r="Q21" s="103"/>
    </row>
    <row r="22" spans="1:17" s="91" customFormat="1" ht="24" customHeight="1" thickBot="1" x14ac:dyDescent="0.25">
      <c r="A22" s="94" t="s">
        <v>120</v>
      </c>
      <c r="B22" s="64"/>
      <c r="C22" s="64"/>
      <c r="D22" s="64"/>
      <c r="E22" s="64"/>
      <c r="F22" s="64"/>
      <c r="G22" s="64"/>
      <c r="H22" s="96"/>
      <c r="I22" s="103"/>
      <c r="J22" s="114">
        <f>SUM(J21,J17)</f>
        <v>57037</v>
      </c>
      <c r="K22" s="103"/>
      <c r="L22" s="114">
        <f>SUM(L21,L17)</f>
        <v>-534397</v>
      </c>
      <c r="M22" s="89"/>
      <c r="N22" s="89"/>
      <c r="O22" s="89"/>
    </row>
    <row r="23" spans="1:17" s="91" customFormat="1" ht="24" customHeight="1" thickTop="1" x14ac:dyDescent="0.2">
      <c r="A23" s="109"/>
      <c r="B23" s="64"/>
      <c r="C23" s="64"/>
      <c r="D23" s="64"/>
      <c r="E23" s="64"/>
      <c r="F23" s="64"/>
      <c r="G23" s="64"/>
      <c r="H23" s="90"/>
      <c r="I23" s="89"/>
      <c r="J23" s="64"/>
      <c r="K23" s="92"/>
      <c r="M23" s="89"/>
      <c r="N23" s="89"/>
      <c r="O23" s="89"/>
    </row>
    <row r="24" spans="1:17" s="91" customFormat="1" ht="24" customHeight="1" x14ac:dyDescent="0.2">
      <c r="A24" s="64" t="s">
        <v>27</v>
      </c>
      <c r="B24" s="64"/>
      <c r="C24" s="64"/>
      <c r="D24" s="64"/>
      <c r="E24" s="64"/>
      <c r="F24" s="64"/>
      <c r="G24" s="64"/>
      <c r="H24" s="96"/>
      <c r="I24" s="64"/>
      <c r="J24" s="64"/>
      <c r="K24" s="92"/>
      <c r="M24" s="89"/>
      <c r="N24" s="89"/>
      <c r="O24" s="89"/>
    </row>
    <row r="25" spans="1:17" s="91" customFormat="1" ht="24" customHeight="1" x14ac:dyDescent="0.2">
      <c r="A25" s="89"/>
      <c r="B25" s="89"/>
      <c r="C25" s="89"/>
      <c r="D25" s="89"/>
      <c r="E25" s="89"/>
      <c r="F25" s="89"/>
      <c r="G25" s="89"/>
      <c r="H25" s="90"/>
      <c r="I25" s="89"/>
      <c r="K25" s="92"/>
      <c r="L25" s="93" t="s">
        <v>21</v>
      </c>
      <c r="M25" s="89"/>
      <c r="N25" s="89"/>
      <c r="O25" s="89"/>
    </row>
    <row r="26" spans="1:17" s="91" customFormat="1" ht="24" customHeight="1" x14ac:dyDescent="0.2">
      <c r="A26" s="164" t="s">
        <v>50</v>
      </c>
      <c r="B26" s="164"/>
      <c r="C26" s="164"/>
      <c r="D26" s="164"/>
      <c r="E26" s="164"/>
      <c r="F26" s="164"/>
      <c r="G26" s="164"/>
      <c r="H26" s="164"/>
      <c r="I26" s="164"/>
      <c r="J26" s="164"/>
      <c r="K26" s="92"/>
      <c r="M26" s="89"/>
      <c r="N26" s="89"/>
      <c r="O26" s="89"/>
    </row>
    <row r="27" spans="1:17" s="91" customFormat="1" ht="24" customHeight="1" x14ac:dyDescent="0.2">
      <c r="A27" s="164" t="s">
        <v>11</v>
      </c>
      <c r="B27" s="164"/>
      <c r="C27" s="164"/>
      <c r="D27" s="164"/>
      <c r="E27" s="164"/>
      <c r="F27" s="164"/>
      <c r="G27" s="164"/>
      <c r="H27" s="164"/>
      <c r="I27" s="164"/>
      <c r="J27" s="164"/>
      <c r="K27" s="92"/>
      <c r="M27" s="89"/>
      <c r="N27" s="89"/>
      <c r="O27" s="89"/>
    </row>
    <row r="28" spans="1:17" s="91" customFormat="1" ht="24" customHeight="1" x14ac:dyDescent="0.2">
      <c r="A28" s="94" t="str">
        <f>+A4</f>
        <v>สำหรับงวดหกเดือนสิ้นสุดวันที่ 30 มิถุนายน 2565</v>
      </c>
      <c r="B28" s="94"/>
      <c r="C28" s="94"/>
      <c r="D28" s="94"/>
      <c r="E28" s="94"/>
      <c r="F28" s="94"/>
      <c r="G28" s="94"/>
      <c r="H28" s="94"/>
      <c r="I28" s="94"/>
      <c r="J28" s="94"/>
      <c r="K28" s="92"/>
      <c r="M28" s="89"/>
      <c r="N28" s="89"/>
      <c r="O28" s="89"/>
    </row>
    <row r="29" spans="1:17" s="91" customFormat="1" ht="24" customHeight="1" x14ac:dyDescent="0.2">
      <c r="A29" s="95"/>
      <c r="B29" s="95"/>
      <c r="C29" s="95"/>
      <c r="D29" s="95"/>
      <c r="E29" s="95"/>
      <c r="F29" s="95"/>
      <c r="G29" s="95"/>
      <c r="H29" s="96"/>
      <c r="I29" s="95"/>
      <c r="K29" s="92"/>
      <c r="L29" s="93" t="s">
        <v>22</v>
      </c>
      <c r="M29" s="89"/>
      <c r="N29" s="89"/>
      <c r="O29" s="89"/>
    </row>
    <row r="30" spans="1:17" s="91" customFormat="1" ht="24" customHeight="1" x14ac:dyDescent="0.2">
      <c r="A30" s="64"/>
      <c r="B30" s="64"/>
      <c r="C30" s="64"/>
      <c r="D30" s="64"/>
      <c r="E30" s="95"/>
      <c r="F30" s="95"/>
      <c r="G30" s="64"/>
      <c r="H30" s="97" t="s">
        <v>0</v>
      </c>
      <c r="I30" s="98"/>
      <c r="J30" s="115">
        <v>2565</v>
      </c>
      <c r="K30" s="116"/>
      <c r="L30" s="115">
        <v>2564</v>
      </c>
      <c r="M30" s="89"/>
      <c r="N30" s="89"/>
      <c r="O30" s="89"/>
    </row>
    <row r="31" spans="1:17" s="91" customFormat="1" ht="24" customHeight="1" x14ac:dyDescent="0.2">
      <c r="A31" s="101" t="s">
        <v>121</v>
      </c>
      <c r="B31" s="64"/>
      <c r="C31" s="64"/>
      <c r="D31" s="64"/>
      <c r="E31" s="64"/>
      <c r="F31" s="64"/>
      <c r="G31" s="64"/>
      <c r="H31" s="96"/>
      <c r="I31" s="64"/>
      <c r="J31" s="95"/>
      <c r="K31" s="92"/>
      <c r="L31" s="95"/>
      <c r="M31" s="89"/>
      <c r="N31" s="89"/>
      <c r="O31" s="89"/>
      <c r="Q31" s="139"/>
    </row>
    <row r="32" spans="1:17" ht="24" customHeight="1" x14ac:dyDescent="0.2">
      <c r="A32" s="64" t="s">
        <v>32</v>
      </c>
      <c r="B32" s="64"/>
      <c r="C32" s="64"/>
      <c r="D32" s="64"/>
      <c r="E32" s="64"/>
      <c r="F32" s="64"/>
      <c r="G32" s="64"/>
      <c r="H32" s="96"/>
      <c r="I32" s="64"/>
      <c r="J32" s="103">
        <f>+J17</f>
        <v>484408</v>
      </c>
      <c r="K32" s="103"/>
      <c r="L32" s="103">
        <f>+L17</f>
        <v>473794</v>
      </c>
      <c r="N32" s="131"/>
      <c r="Q32" s="139"/>
    </row>
    <row r="33" spans="1:20" ht="24" customHeight="1" x14ac:dyDescent="0.2">
      <c r="A33" s="64" t="s">
        <v>73</v>
      </c>
      <c r="B33" s="64"/>
      <c r="C33" s="64"/>
      <c r="D33" s="64"/>
      <c r="E33" s="64"/>
      <c r="F33" s="64"/>
      <c r="G33" s="64"/>
      <c r="H33" s="153"/>
      <c r="I33" s="64"/>
      <c r="J33" s="103">
        <f>J19</f>
        <v>-46</v>
      </c>
      <c r="K33" s="103"/>
      <c r="L33" s="103">
        <v>-32</v>
      </c>
      <c r="N33" s="151"/>
      <c r="Q33" s="139"/>
    </row>
    <row r="34" spans="1:20" ht="24" customHeight="1" x14ac:dyDescent="0.2">
      <c r="A34" s="143" t="s">
        <v>106</v>
      </c>
      <c r="B34" s="64"/>
      <c r="C34" s="64"/>
      <c r="D34" s="64"/>
      <c r="E34" s="64"/>
      <c r="F34" s="64"/>
      <c r="G34" s="64"/>
      <c r="H34" s="96">
        <v>6</v>
      </c>
      <c r="I34" s="64"/>
      <c r="J34" s="104">
        <f>+J20</f>
        <v>-427325</v>
      </c>
      <c r="K34" s="103"/>
      <c r="L34" s="104">
        <f>+L20</f>
        <v>-1008159</v>
      </c>
      <c r="N34" s="151"/>
      <c r="Q34" s="139"/>
    </row>
    <row r="35" spans="1:20" ht="24" customHeight="1" x14ac:dyDescent="0.2">
      <c r="A35" s="101" t="s">
        <v>122</v>
      </c>
      <c r="B35" s="64"/>
      <c r="C35" s="64"/>
      <c r="D35" s="64"/>
      <c r="E35" s="64"/>
      <c r="F35" s="64"/>
      <c r="G35" s="64"/>
      <c r="H35" s="96"/>
      <c r="I35" s="64"/>
      <c r="J35" s="117">
        <f>SUM(J32:J34)</f>
        <v>57037</v>
      </c>
      <c r="K35" s="103"/>
      <c r="L35" s="117">
        <f>SUM(L32:L34)</f>
        <v>-534397</v>
      </c>
      <c r="Q35" s="139"/>
    </row>
    <row r="36" spans="1:20" ht="24" customHeight="1" x14ac:dyDescent="0.2">
      <c r="A36" s="64" t="s">
        <v>149</v>
      </c>
      <c r="B36" s="64"/>
      <c r="C36" s="64"/>
      <c r="D36" s="64"/>
      <c r="E36" s="64"/>
      <c r="F36" s="64"/>
      <c r="G36" s="64"/>
      <c r="H36" s="96">
        <v>8</v>
      </c>
      <c r="I36" s="64"/>
      <c r="J36" s="117">
        <v>-679873</v>
      </c>
      <c r="K36" s="103"/>
      <c r="L36" s="117">
        <v>0</v>
      </c>
      <c r="Q36" s="139"/>
    </row>
    <row r="37" spans="1:20" ht="24" customHeight="1" x14ac:dyDescent="0.2">
      <c r="A37" s="64" t="s">
        <v>55</v>
      </c>
      <c r="B37" s="64"/>
      <c r="C37" s="64"/>
      <c r="D37" s="64"/>
      <c r="E37" s="64"/>
      <c r="F37" s="64"/>
      <c r="G37" s="64"/>
      <c r="H37" s="96">
        <v>9</v>
      </c>
      <c r="I37" s="64"/>
      <c r="J37" s="104">
        <v>-244209</v>
      </c>
      <c r="K37" s="103"/>
      <c r="L37" s="104">
        <v>-792486</v>
      </c>
      <c r="Q37" s="139"/>
    </row>
    <row r="38" spans="1:20" ht="24" customHeight="1" x14ac:dyDescent="0.2">
      <c r="A38" s="101" t="s">
        <v>146</v>
      </c>
      <c r="B38" s="64"/>
      <c r="C38" s="64"/>
      <c r="D38" s="64"/>
      <c r="E38" s="64"/>
      <c r="F38" s="64"/>
      <c r="G38" s="64"/>
      <c r="H38" s="96"/>
      <c r="I38" s="64"/>
      <c r="J38" s="117">
        <f>SUM(J35:J37)</f>
        <v>-867045</v>
      </c>
      <c r="K38" s="103"/>
      <c r="L38" s="117">
        <f>SUM(L35:L37)</f>
        <v>-1326883</v>
      </c>
      <c r="Q38" s="139"/>
    </row>
    <row r="39" spans="1:20" ht="24" customHeight="1" x14ac:dyDescent="0.2">
      <c r="A39" s="64" t="s">
        <v>12</v>
      </c>
      <c r="B39" s="64"/>
      <c r="C39" s="64"/>
      <c r="D39" s="64"/>
      <c r="E39" s="64"/>
      <c r="F39" s="64"/>
      <c r="G39" s="64"/>
      <c r="H39" s="96"/>
      <c r="I39" s="64"/>
      <c r="J39" s="118">
        <v>20240191</v>
      </c>
      <c r="K39" s="103"/>
      <c r="L39" s="118">
        <v>21925482</v>
      </c>
      <c r="Q39" s="139"/>
    </row>
    <row r="40" spans="1:20" ht="24" customHeight="1" thickBot="1" x14ac:dyDescent="0.25">
      <c r="A40" s="101" t="s">
        <v>13</v>
      </c>
      <c r="B40" s="64"/>
      <c r="C40" s="64"/>
      <c r="D40" s="64"/>
      <c r="E40" s="64"/>
      <c r="F40" s="64"/>
      <c r="G40" s="64"/>
      <c r="H40" s="96"/>
      <c r="I40" s="64"/>
      <c r="J40" s="119">
        <f>SUM(J38:J39)</f>
        <v>19373146</v>
      </c>
      <c r="K40" s="103"/>
      <c r="L40" s="119">
        <f>SUM(L38:L39)</f>
        <v>20598599</v>
      </c>
      <c r="Q40" s="139"/>
    </row>
    <row r="41" spans="1:20" ht="24" customHeight="1" thickTop="1" x14ac:dyDescent="0.2">
      <c r="A41" s="64"/>
      <c r="B41" s="64"/>
      <c r="C41" s="64"/>
      <c r="D41" s="64"/>
      <c r="E41" s="64"/>
      <c r="F41" s="64"/>
      <c r="G41" s="64"/>
      <c r="H41" s="96"/>
      <c r="I41" s="64"/>
      <c r="J41" s="1">
        <f>+J40-BS!I22</f>
        <v>0</v>
      </c>
      <c r="K41" s="129"/>
      <c r="L41" s="131"/>
      <c r="M41" s="131"/>
      <c r="N41" s="131"/>
    </row>
    <row r="42" spans="1:20" ht="24" customHeight="1" x14ac:dyDescent="0.2">
      <c r="A42" s="64" t="s">
        <v>27</v>
      </c>
      <c r="B42" s="64"/>
      <c r="C42" s="64"/>
      <c r="D42" s="64"/>
      <c r="E42" s="64"/>
      <c r="F42" s="64"/>
      <c r="G42" s="64"/>
      <c r="H42" s="96"/>
      <c r="I42" s="64"/>
    </row>
    <row r="43" spans="1:20" ht="24" customHeight="1" x14ac:dyDescent="0.2">
      <c r="L43" s="93" t="s">
        <v>21</v>
      </c>
    </row>
    <row r="44" spans="1:20" ht="24" customHeight="1" x14ac:dyDescent="0.2">
      <c r="A44" s="164" t="s">
        <v>50</v>
      </c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20" s="131" customFormat="1" ht="24" customHeight="1" x14ac:dyDescent="0.2">
      <c r="A45" s="165" t="s">
        <v>14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29"/>
      <c r="L45" s="130"/>
      <c r="T45" s="89"/>
    </row>
    <row r="46" spans="1:20" ht="24" customHeight="1" x14ac:dyDescent="0.2">
      <c r="A46" s="94" t="str">
        <f>+A28</f>
        <v>สำหรับงวดหกเดือนสิ้นสุดวันที่ 30 มิถุนายน 2565</v>
      </c>
      <c r="B46" s="94"/>
      <c r="C46" s="94"/>
      <c r="D46" s="94"/>
      <c r="E46" s="94"/>
      <c r="F46" s="94"/>
      <c r="G46" s="94"/>
      <c r="H46" s="94"/>
      <c r="I46" s="94"/>
      <c r="J46" s="94"/>
    </row>
    <row r="47" spans="1:20" ht="24" customHeight="1" x14ac:dyDescent="0.2">
      <c r="A47" s="95"/>
      <c r="B47" s="95"/>
      <c r="C47" s="95"/>
      <c r="D47" s="95"/>
      <c r="E47" s="95"/>
      <c r="F47" s="95"/>
      <c r="G47" s="95"/>
      <c r="H47" s="96"/>
      <c r="I47" s="95"/>
      <c r="L47" s="93" t="s">
        <v>22</v>
      </c>
    </row>
    <row r="48" spans="1:20" ht="24" customHeight="1" x14ac:dyDescent="0.2">
      <c r="B48" s="64"/>
      <c r="C48" s="64"/>
      <c r="D48" s="64"/>
      <c r="E48" s="64"/>
      <c r="F48" s="64"/>
      <c r="G48" s="64"/>
      <c r="H48" s="120"/>
      <c r="I48" s="98"/>
      <c r="J48" s="115">
        <v>2565</v>
      </c>
      <c r="L48" s="115">
        <v>2564</v>
      </c>
    </row>
    <row r="49" spans="1:20" ht="24" customHeight="1" x14ac:dyDescent="0.2">
      <c r="A49" s="101" t="s">
        <v>15</v>
      </c>
      <c r="B49" s="64"/>
      <c r="C49" s="64"/>
      <c r="D49" s="64"/>
      <c r="E49" s="64"/>
      <c r="F49" s="64"/>
      <c r="G49" s="64"/>
      <c r="H49" s="120"/>
      <c r="I49" s="98"/>
      <c r="J49" s="115"/>
      <c r="L49" s="115"/>
    </row>
    <row r="50" spans="1:20" ht="24" customHeight="1" x14ac:dyDescent="0.2">
      <c r="A50" s="121" t="s">
        <v>120</v>
      </c>
      <c r="B50" s="121"/>
      <c r="C50" s="121"/>
      <c r="D50" s="121"/>
      <c r="E50" s="121"/>
      <c r="F50" s="64"/>
      <c r="G50" s="64"/>
      <c r="H50" s="96"/>
      <c r="I50" s="64"/>
      <c r="J50" s="117">
        <f>+J35</f>
        <v>57037</v>
      </c>
      <c r="K50" s="103"/>
      <c r="L50" s="117">
        <f>+L35</f>
        <v>-534397</v>
      </c>
    </row>
    <row r="51" spans="1:20" s="125" customFormat="1" ht="24" customHeight="1" x14ac:dyDescent="0.2">
      <c r="A51" s="121" t="s">
        <v>150</v>
      </c>
      <c r="B51" s="121"/>
      <c r="C51" s="121"/>
      <c r="D51" s="121"/>
      <c r="E51" s="121"/>
      <c r="F51" s="121"/>
      <c r="G51" s="121"/>
      <c r="H51" s="122"/>
      <c r="I51" s="121"/>
      <c r="J51" s="123"/>
      <c r="K51" s="124"/>
      <c r="L51" s="123"/>
      <c r="T51" s="89"/>
    </row>
    <row r="52" spans="1:20" ht="24" customHeight="1" x14ac:dyDescent="0.2">
      <c r="A52" s="64" t="s">
        <v>69</v>
      </c>
      <c r="B52" s="64"/>
      <c r="C52" s="64"/>
      <c r="D52" s="64"/>
      <c r="E52" s="64"/>
      <c r="F52" s="64"/>
      <c r="G52" s="64"/>
      <c r="H52" s="96"/>
      <c r="I52" s="64"/>
      <c r="J52" s="117"/>
      <c r="K52" s="103"/>
      <c r="L52" s="117"/>
    </row>
    <row r="53" spans="1:20" ht="24" customHeight="1" x14ac:dyDescent="0.2">
      <c r="A53" s="64" t="s">
        <v>31</v>
      </c>
      <c r="B53" s="64"/>
      <c r="C53" s="64"/>
      <c r="D53" s="64"/>
      <c r="E53" s="64"/>
      <c r="F53" s="64"/>
      <c r="G53" s="64"/>
      <c r="H53" s="96"/>
      <c r="I53" s="64"/>
      <c r="J53" s="117">
        <v>-1282719</v>
      </c>
      <c r="K53" s="103"/>
      <c r="L53" s="117">
        <v>-1256005</v>
      </c>
    </row>
    <row r="54" spans="1:20" ht="24" customHeight="1" x14ac:dyDescent="0.2">
      <c r="A54" s="64" t="s">
        <v>49</v>
      </c>
      <c r="B54" s="64"/>
      <c r="C54" s="64"/>
      <c r="D54" s="64"/>
      <c r="E54" s="64"/>
      <c r="F54" s="64"/>
      <c r="G54" s="64"/>
      <c r="H54" s="96"/>
      <c r="I54" s="64"/>
      <c r="J54" s="1">
        <v>1423068</v>
      </c>
      <c r="K54" s="103"/>
      <c r="L54" s="1">
        <v>1229427</v>
      </c>
      <c r="N54" s="152"/>
    </row>
    <row r="55" spans="1:20" ht="24" customHeight="1" x14ac:dyDescent="0.2">
      <c r="A55" s="64" t="s">
        <v>45</v>
      </c>
      <c r="B55" s="64"/>
      <c r="C55" s="64"/>
      <c r="D55" s="64"/>
      <c r="E55" s="64"/>
      <c r="F55" s="64"/>
      <c r="G55" s="64"/>
      <c r="H55" s="96"/>
      <c r="I55" s="64"/>
      <c r="J55" s="117">
        <v>-567</v>
      </c>
      <c r="K55" s="103"/>
      <c r="L55" s="117">
        <v>-755</v>
      </c>
      <c r="N55" s="152"/>
    </row>
    <row r="56" spans="1:20" ht="24" customHeight="1" x14ac:dyDescent="0.2">
      <c r="A56" s="109" t="s">
        <v>126</v>
      </c>
      <c r="B56" s="64"/>
      <c r="C56" s="64"/>
      <c r="D56" s="64"/>
      <c r="E56" s="64"/>
      <c r="F56" s="64"/>
      <c r="G56" s="64"/>
      <c r="H56" s="96"/>
      <c r="I56" s="64"/>
      <c r="J56" s="117">
        <v>66</v>
      </c>
      <c r="K56" s="103"/>
      <c r="L56" s="117">
        <v>353</v>
      </c>
      <c r="N56" s="152"/>
    </row>
    <row r="57" spans="1:20" ht="24" customHeight="1" x14ac:dyDescent="0.2">
      <c r="A57" s="64" t="s">
        <v>46</v>
      </c>
      <c r="B57" s="64"/>
      <c r="C57" s="64"/>
      <c r="D57" s="64"/>
      <c r="E57" s="64"/>
      <c r="F57" s="64"/>
      <c r="G57" s="64"/>
      <c r="H57" s="96"/>
      <c r="I57" s="64"/>
      <c r="J57" s="117">
        <v>-496905</v>
      </c>
      <c r="K57" s="103"/>
      <c r="L57" s="117">
        <v>-486175</v>
      </c>
    </row>
    <row r="58" spans="1:20" ht="24" customHeight="1" x14ac:dyDescent="0.2">
      <c r="A58" s="64" t="s">
        <v>61</v>
      </c>
      <c r="B58" s="64"/>
      <c r="C58" s="64"/>
      <c r="D58" s="64"/>
      <c r="E58" s="64"/>
      <c r="F58" s="64"/>
      <c r="G58" s="64"/>
      <c r="H58" s="96"/>
      <c r="I58" s="64"/>
      <c r="J58" s="117">
        <v>809480</v>
      </c>
      <c r="K58" s="103"/>
      <c r="L58" s="117">
        <v>832816</v>
      </c>
    </row>
    <row r="59" spans="1:20" ht="24" customHeight="1" x14ac:dyDescent="0.2">
      <c r="A59" s="64" t="s">
        <v>123</v>
      </c>
      <c r="B59" s="64"/>
      <c r="C59" s="64"/>
      <c r="D59" s="64"/>
      <c r="E59" s="64"/>
      <c r="F59" s="64"/>
      <c r="G59" s="64"/>
      <c r="H59" s="96"/>
      <c r="I59" s="64"/>
      <c r="J59" s="117">
        <v>46</v>
      </c>
      <c r="K59" s="103"/>
      <c r="L59" s="117">
        <v>32</v>
      </c>
    </row>
    <row r="60" spans="1:20" ht="24" customHeight="1" x14ac:dyDescent="0.2">
      <c r="A60" s="64" t="s">
        <v>147</v>
      </c>
      <c r="B60" s="64"/>
      <c r="C60" s="64"/>
      <c r="D60" s="64"/>
      <c r="E60" s="64"/>
      <c r="F60" s="64"/>
      <c r="G60" s="64"/>
      <c r="H60" s="96"/>
      <c r="I60" s="64"/>
      <c r="J60" s="117">
        <v>427325</v>
      </c>
      <c r="K60" s="103"/>
      <c r="L60" s="117">
        <v>1008159</v>
      </c>
    </row>
    <row r="61" spans="1:20" ht="24" customHeight="1" x14ac:dyDescent="0.2">
      <c r="A61" s="101" t="s">
        <v>56</v>
      </c>
      <c r="B61" s="64"/>
      <c r="C61" s="64"/>
      <c r="D61" s="64"/>
      <c r="E61" s="64"/>
      <c r="F61" s="64"/>
      <c r="G61" s="64"/>
      <c r="H61" s="96"/>
      <c r="I61" s="64"/>
      <c r="J61" s="106">
        <f>SUM(J50:J60)</f>
        <v>936831</v>
      </c>
      <c r="K61" s="103"/>
      <c r="L61" s="106">
        <f>SUM(L50:L60)</f>
        <v>793455</v>
      </c>
    </row>
    <row r="62" spans="1:20" ht="24" customHeight="1" x14ac:dyDescent="0.2">
      <c r="A62" s="101" t="s">
        <v>47</v>
      </c>
      <c r="B62" s="64"/>
      <c r="C62" s="64"/>
      <c r="D62" s="64"/>
      <c r="E62" s="64"/>
      <c r="F62" s="64"/>
      <c r="G62" s="64"/>
      <c r="H62" s="96"/>
      <c r="I62" s="64"/>
      <c r="J62" s="117"/>
      <c r="K62" s="103"/>
      <c r="L62" s="117"/>
    </row>
    <row r="63" spans="1:20" ht="24" customHeight="1" x14ac:dyDescent="0.2">
      <c r="A63" s="64" t="s">
        <v>127</v>
      </c>
      <c r="B63" s="64"/>
      <c r="C63" s="64"/>
      <c r="D63" s="64"/>
      <c r="E63" s="64"/>
      <c r="F63" s="64"/>
      <c r="G63" s="64"/>
      <c r="H63" s="96"/>
      <c r="I63" s="64"/>
      <c r="J63" s="117">
        <v>-679873</v>
      </c>
      <c r="K63" s="103"/>
      <c r="L63" s="117">
        <v>0</v>
      </c>
    </row>
    <row r="64" spans="1:20" ht="24" customHeight="1" x14ac:dyDescent="0.2">
      <c r="A64" s="64" t="s">
        <v>59</v>
      </c>
      <c r="B64" s="64"/>
      <c r="C64" s="64"/>
      <c r="D64" s="64"/>
      <c r="E64" s="64"/>
      <c r="F64" s="64"/>
      <c r="G64" s="64"/>
      <c r="H64" s="96"/>
      <c r="I64" s="64"/>
      <c r="J64" s="126">
        <v>-244209</v>
      </c>
      <c r="K64" s="103"/>
      <c r="L64" s="126">
        <v>-792486</v>
      </c>
    </row>
    <row r="65" spans="1:20" ht="24" customHeight="1" x14ac:dyDescent="0.2">
      <c r="A65" s="101" t="s">
        <v>48</v>
      </c>
      <c r="B65" s="64"/>
      <c r="C65" s="64"/>
      <c r="D65" s="64"/>
      <c r="E65" s="64"/>
      <c r="F65" s="64"/>
      <c r="G65" s="64"/>
      <c r="H65" s="96"/>
      <c r="I65" s="64"/>
      <c r="J65" s="126">
        <f>SUM(J63:J64)</f>
        <v>-924082</v>
      </c>
      <c r="K65" s="103"/>
      <c r="L65" s="126">
        <f>SUM(L63:L64)</f>
        <v>-792486</v>
      </c>
    </row>
    <row r="66" spans="1:20" ht="24" customHeight="1" x14ac:dyDescent="0.2">
      <c r="A66" s="101" t="s">
        <v>148</v>
      </c>
      <c r="B66" s="64"/>
      <c r="C66" s="64"/>
      <c r="D66" s="64"/>
      <c r="E66" s="64"/>
      <c r="F66" s="64"/>
      <c r="G66" s="64"/>
      <c r="H66" s="96"/>
      <c r="I66" s="64"/>
      <c r="J66" s="117">
        <f>SUM(J65,J61)</f>
        <v>12749</v>
      </c>
      <c r="K66" s="103"/>
      <c r="L66" s="117">
        <f>SUM(L65,L61)</f>
        <v>969</v>
      </c>
      <c r="N66" s="103"/>
      <c r="P66" s="103"/>
    </row>
    <row r="67" spans="1:20" ht="24" customHeight="1" x14ac:dyDescent="0.2">
      <c r="A67" s="64" t="s">
        <v>57</v>
      </c>
      <c r="B67" s="64"/>
      <c r="C67" s="64"/>
      <c r="D67" s="64"/>
      <c r="E67" s="64"/>
      <c r="F67" s="64"/>
      <c r="G67" s="64"/>
      <c r="H67" s="96"/>
      <c r="I67" s="64"/>
      <c r="J67" s="127">
        <v>12836</v>
      </c>
      <c r="K67" s="103"/>
      <c r="L67" s="127">
        <v>5006</v>
      </c>
    </row>
    <row r="68" spans="1:20" ht="24" customHeight="1" thickBot="1" x14ac:dyDescent="0.25">
      <c r="A68" s="101" t="s">
        <v>74</v>
      </c>
      <c r="B68" s="64"/>
      <c r="C68" s="64"/>
      <c r="D68" s="64"/>
      <c r="E68" s="64" t="s">
        <v>20</v>
      </c>
      <c r="F68" s="64"/>
      <c r="G68" s="64"/>
      <c r="H68" s="96"/>
      <c r="I68" s="64"/>
      <c r="J68" s="128">
        <f>SUM(J66:J67)</f>
        <v>25585</v>
      </c>
      <c r="K68" s="103"/>
      <c r="L68" s="128">
        <f>SUM(L66:L67)</f>
        <v>5975</v>
      </c>
    </row>
    <row r="69" spans="1:20" ht="24" customHeight="1" thickTop="1" x14ac:dyDescent="0.2">
      <c r="A69" s="64"/>
      <c r="B69" s="64"/>
      <c r="C69" s="64"/>
      <c r="D69" s="64"/>
      <c r="E69" s="64"/>
      <c r="F69" s="64"/>
      <c r="G69" s="64"/>
      <c r="H69" s="96"/>
      <c r="I69" s="64"/>
      <c r="J69" s="1">
        <f>+J68-BS!I11</f>
        <v>0</v>
      </c>
      <c r="K69" s="129"/>
      <c r="L69" s="131"/>
      <c r="M69" s="131"/>
      <c r="N69" s="131"/>
    </row>
    <row r="70" spans="1:20" s="64" customFormat="1" ht="24" customHeight="1" x14ac:dyDescent="0.2">
      <c r="A70" s="64" t="s">
        <v>27</v>
      </c>
      <c r="H70" s="96"/>
      <c r="K70" s="92"/>
      <c r="L70" s="91"/>
      <c r="M70" s="89"/>
      <c r="N70" s="89"/>
      <c r="O70" s="89"/>
      <c r="T70" s="89"/>
    </row>
    <row r="71" spans="1:20" s="64" customFormat="1" ht="24" customHeight="1" x14ac:dyDescent="0.2">
      <c r="H71" s="96"/>
      <c r="K71" s="92"/>
      <c r="L71" s="91"/>
      <c r="M71" s="89"/>
      <c r="N71" s="89"/>
      <c r="O71" s="89"/>
      <c r="T71" s="89"/>
    </row>
    <row r="72" spans="1:20" s="64" customFormat="1" ht="24" customHeight="1" x14ac:dyDescent="0.2">
      <c r="K72" s="92"/>
      <c r="L72" s="91"/>
      <c r="M72" s="89"/>
      <c r="N72" s="89"/>
      <c r="O72" s="89"/>
      <c r="T72" s="89"/>
    </row>
    <row r="73" spans="1:20" s="64" customFormat="1" ht="24" customHeight="1" x14ac:dyDescent="0.2">
      <c r="K73" s="92"/>
      <c r="L73" s="91"/>
      <c r="M73" s="89"/>
      <c r="N73" s="89"/>
      <c r="O73" s="89"/>
      <c r="T73" s="89"/>
    </row>
    <row r="74" spans="1:20" s="64" customFormat="1" ht="24" customHeight="1" x14ac:dyDescent="0.2">
      <c r="K74" s="92"/>
      <c r="L74" s="91"/>
      <c r="M74" s="89"/>
      <c r="N74" s="89"/>
      <c r="O74" s="89"/>
      <c r="T74" s="89"/>
    </row>
    <row r="75" spans="1:20" ht="24" customHeight="1" x14ac:dyDescent="0.2">
      <c r="A75" s="64"/>
      <c r="B75" s="64"/>
      <c r="C75" s="64"/>
      <c r="D75" s="64"/>
      <c r="E75" s="64"/>
      <c r="F75" s="64"/>
      <c r="G75" s="64"/>
      <c r="H75" s="64"/>
      <c r="I75" s="64"/>
    </row>
    <row r="76" spans="1:20" ht="24" customHeight="1" x14ac:dyDescent="0.2">
      <c r="A76" s="64"/>
      <c r="B76" s="64"/>
      <c r="C76" s="64"/>
      <c r="D76" s="64"/>
      <c r="E76" s="64"/>
      <c r="F76" s="64"/>
      <c r="G76" s="64"/>
      <c r="H76" s="64"/>
      <c r="I76" s="64"/>
    </row>
  </sheetData>
  <mergeCells count="6">
    <mergeCell ref="A2:J2"/>
    <mergeCell ref="A3:J3"/>
    <mergeCell ref="A26:J26"/>
    <mergeCell ref="A27:J27"/>
    <mergeCell ref="A44:J44"/>
    <mergeCell ref="A45:J45"/>
  </mergeCells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  <rowBreaks count="2" manualBreakCount="2">
    <brk id="24" max="16383" man="1"/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A1C61D8C4E1DCB4F8B912A597D22A7E0" ma:contentTypeVersion="5" ma:contentTypeDescription="สร้างเอกสารใหม่" ma:contentTypeScope="" ma:versionID="076bc9a273d17d1ca13b6f66b41420a5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67c00e0ff735ba547382fa9faa8adf4d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F2A9A4-F7C6-41DD-806E-1B6DBA6045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B340F3-B296-46B1-A350-6327B4EDA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1BFCED-2A75-408D-9A53-F283428F278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BS</vt:lpstr>
      <vt:lpstr>securities </vt:lpstr>
      <vt:lpstr>PL (3M)</vt:lpstr>
      <vt:lpstr>PL (6M)</vt:lpstr>
      <vt:lpstr>BS!Print_Area</vt:lpstr>
      <vt:lpstr>'PL (3M)'!Print_Area</vt:lpstr>
      <vt:lpstr>'PL (6M)'!Print_Area</vt:lpstr>
      <vt:lpstr>'securities '!Print_Area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2022-08-08T08:45:44Z</cp:lastPrinted>
  <dcterms:created xsi:type="dcterms:W3CDTF">2007-04-20T07:22:18Z</dcterms:created>
  <dcterms:modified xsi:type="dcterms:W3CDTF">2025-12-18T09:54:24Z</dcterms:modified>
</cp:coreProperties>
</file>