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phannapha_mahakit_th_ey_com/Documents/Desktop/EGATIF/FS Q1'24/P'Sung/"/>
    </mc:Choice>
  </mc:AlternateContent>
  <xr:revisionPtr revIDLastSave="11" documentId="13_ncr:1_{4C75D8C5-1A6F-4D28-A1D8-B981E3B524B4}" xr6:coauthVersionLast="47" xr6:coauthVersionMax="47" xr10:uidLastSave="{5A93BDA7-7FA2-4CC9-A53D-95BA959ECD1F}"/>
  <bookViews>
    <workbookView xWindow="-108" yWindow="-108" windowWidth="23256" windowHeight="14016" xr2:uid="{00000000-000D-0000-FFFF-FFFF00000000}"/>
  </bookViews>
  <sheets>
    <sheet name="BS" sheetId="9" r:id="rId1"/>
    <sheet name="securities" sheetId="13" r:id="rId2"/>
    <sheet name="PL" sheetId="12" r:id="rId3"/>
  </sheets>
  <definedNames>
    <definedName name="_xlnm.Print_Area" localSheetId="0">BS!$A$1:$K$33</definedName>
    <definedName name="_xlnm.Print_Area" localSheetId="2">PL!$A$1:$M$71</definedName>
    <definedName name="_xlnm.Print_Area" localSheetId="1">securities!$A$1:$P$54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" i="13" l="1"/>
  <c r="O52" i="13" s="1"/>
  <c r="M51" i="13"/>
  <c r="M52" i="13" s="1"/>
  <c r="K51" i="13"/>
  <c r="I51" i="13"/>
  <c r="G51" i="13"/>
  <c r="E51" i="13"/>
  <c r="J67" i="12" l="1"/>
  <c r="J39" i="12"/>
  <c r="K22" i="9" l="1"/>
  <c r="K17" i="9"/>
  <c r="K14" i="9"/>
  <c r="K18" i="9" s="1"/>
  <c r="I22" i="9"/>
  <c r="I17" i="9"/>
  <c r="I14" i="9"/>
  <c r="O15" i="13"/>
  <c r="M15" i="13"/>
  <c r="M53" i="13" s="1"/>
  <c r="K15" i="13"/>
  <c r="I15" i="13"/>
  <c r="G15" i="13"/>
  <c r="E15" i="13"/>
  <c r="I18" i="9" l="1"/>
  <c r="I52" i="13"/>
  <c r="K52" i="13"/>
  <c r="K23" i="9"/>
  <c r="I23" i="9"/>
  <c r="E52" i="13"/>
  <c r="G52" i="13"/>
  <c r="G53" i="13" s="1"/>
  <c r="L64" i="12" l="1"/>
  <c r="L63" i="12"/>
  <c r="L65" i="12" s="1"/>
  <c r="L66" i="12" s="1"/>
  <c r="L68" i="12" s="1"/>
  <c r="L50" i="12"/>
  <c r="L61" i="12" s="1"/>
  <c r="L34" i="12"/>
  <c r="L33" i="12"/>
  <c r="L32" i="12"/>
  <c r="L35" i="12" s="1"/>
  <c r="L38" i="12" s="1"/>
  <c r="L40" i="12" s="1"/>
  <c r="L21" i="12"/>
  <c r="L16" i="12"/>
  <c r="L17" i="12" s="1"/>
  <c r="L22" i="12" s="1"/>
  <c r="L9" i="12"/>
  <c r="J65" i="12" l="1"/>
  <c r="J21" i="12"/>
  <c r="J9" i="12"/>
  <c r="A28" i="12"/>
  <c r="A46" i="12" s="1"/>
  <c r="J16" i="12"/>
  <c r="J17" i="12" s="1"/>
  <c r="J32" i="12" s="1"/>
  <c r="J33" i="12"/>
  <c r="J22" i="12" l="1"/>
  <c r="J34" i="12"/>
  <c r="J35" i="12" s="1"/>
  <c r="J50" i="12" l="1"/>
  <c r="J61" i="12" s="1"/>
  <c r="J66" i="12" s="1"/>
  <c r="J68" i="12" s="1"/>
  <c r="J38" i="12"/>
  <c r="J40" i="12" s="1"/>
  <c r="J41" i="12" s="1"/>
</calcChain>
</file>

<file path=xl/sharedStrings.xml><?xml version="1.0" encoding="utf-8"?>
<sst xmlns="http://schemas.openxmlformats.org/spreadsheetml/2006/main" count="197" uniqueCount="138">
  <si>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</si>
  <si>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</si>
  <si>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</si>
  <si>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</si>
  <si>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</si>
  <si>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</si>
  <si>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</si>
  <si>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</si>
  <si>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</si>
  <si>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</si>
  <si>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</si>
  <si>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</si>
  <si>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</si>
  <si>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</si>
  <si>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</si>
  <si>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</si>
  <si>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</si>
  <si>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</si>
  <si>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</si>
  <si>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</si>
  <si>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</si>
  <si>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</si>
  <si>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</si>
  <si>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</si>
  <si>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</si>
  <si>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</si>
  <si>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</si>
  <si>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</si>
  <si>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</si>
  <si>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</si>
  <si>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</si>
  <si>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</si>
  <si>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</si>
  <si>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</si>
  <si>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</si>
  <si>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</si>
  <si>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</si>
  <si>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</si>
  <si>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</si>
  <si>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</si>
  <si>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</si>
  <si>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</si>
  <si>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</si>
  <si>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</si>
  <si>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</si>
  <si>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</si>
  <si>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</si>
  <si>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</si>
  <si>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</si>
  <si>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</si>
  <si>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</si>
  <si>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</si>
  <si>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</si>
  <si>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</si>
  <si>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</si>
  <si>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</si>
  <si>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</si>
  <si>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</si>
  <si>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</si>
  <si>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</si>
  <si>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</si>
  <si>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</si>
  <si>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</si>
  <si>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</si>
  <si>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</si>
  <si>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</si>
  <si>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</si>
  <si>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</si>
  <si>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</si>
  <si>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</si>
  <si>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</si>
  <si>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รายการขาดทุนสุทธิที่เกิดขึ้นจากเงินลงทุน</t>
  </si>
  <si>
    <t>งบประกอบรายละเอียดเงินลงทุน (ต่อ)</t>
  </si>
  <si>
    <t>การจ่ายเงินลดทุนให้แก่ผู้ถือหน่วยลงทุนระหว่างงวด</t>
  </si>
  <si>
    <t xml:space="preserve">   ขาดทุนจากการจำหน่ายเงินลงทุนในหลักทรัพย์</t>
  </si>
  <si>
    <t>เงินฝากธนาคาร ณ วันปลายงวด (หมายเหตุ 7)</t>
  </si>
  <si>
    <t>(พันบาท)</t>
  </si>
  <si>
    <t>การเพิ่มขึ้น (ลดลง) ของสินทรัพย์สุทธิจากการดำเนินงานในระหว่างงวด</t>
  </si>
  <si>
    <t xml:space="preserve">   ค่าใช้จ่ายค้างจ่ายเพิ่มขึ้น (ลดลง)</t>
  </si>
  <si>
    <t>เงินฝากธนาคารเพิ่มขึ้น (ลดลง) สุทธิ</t>
  </si>
  <si>
    <t>รายการกำไร (ขาดทุน) สุทธิจากเงินลงทุน</t>
  </si>
  <si>
    <t>รายการปรับกระทบรายการเพิ่มขึ้น (ลดลง) ในสินทรัพย์สุทธิจากการดำเนินงาน</t>
  </si>
  <si>
    <t>สำหรับงวดสามเดือนสิ้นสุดวันที่ 31 มีนาคม 2567</t>
  </si>
  <si>
    <t>ณ วันที่ 31 มีนาคม 2567</t>
  </si>
  <si>
    <t>31 มีนาคม 2567</t>
  </si>
  <si>
    <t>31 ธันวาคม 2566</t>
  </si>
  <si>
    <t>ธนาคารแห่งประเทศไทยงวดที่ 44/91/66</t>
  </si>
  <si>
    <t>1 กุมภาพันธ์ 2567</t>
  </si>
  <si>
    <t>ธนาคารแห่งประเทศไทยงวดที่ 47/91/66</t>
  </si>
  <si>
    <t>22 กุมภาพันธ์ 2567</t>
  </si>
  <si>
    <t>ธนาคารแห่งประเทศไทยงวดที่ 3/364/66</t>
  </si>
  <si>
    <t>7 มีนาคม 2567</t>
  </si>
  <si>
    <t>ธนาคารแห่งประเทศไทยงวดที่ 51/91/66</t>
  </si>
  <si>
    <t>21 มีนาคม 2567</t>
  </si>
  <si>
    <t>ธนาคารแห่งประเทศไทยงวดที่ 4/363/66</t>
  </si>
  <si>
    <t>4 เมษายน 2567</t>
  </si>
  <si>
    <t>ธนาคารแห่งประเทศไทยงวดที่ 5/364/66</t>
  </si>
  <si>
    <t>9 พฤษภาคม 2567</t>
  </si>
  <si>
    <t>พันธบัตรรัฐบาลเพื่อการบริหารหนี้ ในปีงบประมาณ พ.ศ. 2564 ครั้งที่ 1</t>
  </si>
  <si>
    <t>17 มิถุนายน 2567</t>
  </si>
  <si>
    <t>ธนาคารแห่งประเทศไทยงวดที่ 8/364/66</t>
  </si>
  <si>
    <t>1 สิงหาคม 2567</t>
  </si>
  <si>
    <t>ธนาคารแห่งประเทศไทยงวดที่ 8/FRB364/66</t>
  </si>
  <si>
    <t>13 สิงหาคม 2567</t>
  </si>
  <si>
    <t>พันธบัตรรัฐบาล ในปีงบประมาณ พ.ศ. 2565 ครั้งที่ 1</t>
  </si>
  <si>
    <t>17 กันยายน 2567</t>
  </si>
  <si>
    <t>ธนาคารแห่งประเทศไทยงวดที่ 10/364/66</t>
  </si>
  <si>
    <t>17 ตุลาคม 2567</t>
  </si>
  <si>
    <t>กระทรวงการคลัง งวดที่ 22/182/66</t>
  </si>
  <si>
    <t>31 มกราคม 2567</t>
  </si>
  <si>
    <t>กระทรวงการคลัง งวดที่ 1/364/66</t>
  </si>
  <si>
    <t>17 เมษายน 2567</t>
  </si>
  <si>
    <t>กระทรวงการคลัง งวดที่ 3/182/67</t>
  </si>
  <si>
    <t>8 พฤษภาคม 2567</t>
  </si>
  <si>
    <t>กระทรวงการคลัง งวดที่ 4/183/67</t>
  </si>
  <si>
    <t>23 พฤษภาคม 2567</t>
  </si>
  <si>
    <t>จำนวนหน่วยลงทุนที่จำหน่ายแล้วทั้งหมด ณ วันปลายงวด (หน่วย)</t>
  </si>
  <si>
    <t>(วรวรรณี  ตั้งศิริกุศลวงศ์)</t>
  </si>
  <si>
    <t>รองกรรมการผู้จัดการ</t>
  </si>
  <si>
    <t>การเพิ่มขึ้นในสินทรัพย์สุทธิจากการดำเนินงาน</t>
  </si>
  <si>
    <t>ธนาคารแห่งประเทศไทยงวดที่ 5/91/67</t>
  </si>
  <si>
    <t>2 พฤษภาคม 2567</t>
  </si>
  <si>
    <t>ธนาคารแห่งประเทศไทยงวดที่ 7/91/67</t>
  </si>
  <si>
    <t>16 พฤษภาคม 2567</t>
  </si>
  <si>
    <t>ธนาคารแห่งประเทศไทยงวดที่ 8/91/67</t>
  </si>
  <si>
    <t>กระทรวงการคลัง งวดที่ 9/182/67</t>
  </si>
  <si>
    <t>กระทรวงการคลัง งวดที่ 10/182/67</t>
  </si>
  <si>
    <t>31 กรกฎาคม 2567</t>
  </si>
  <si>
    <t>14 สิงหาคม 2567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</si>
  <si>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</si>
  <si>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</si>
  <si>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รายการกำไรสุทธิที่ยังไม่เกิดขึ้นจากการวัดมูลค่าเงินลงทุน</t>
  </si>
  <si>
    <t>รวมรายการกำไรสุทธิจากเงินลงทุน</t>
  </si>
  <si>
    <t>การเพิ่มขึ้นของสินทรัพย์สุทธิจากการดำเนินงาน</t>
  </si>
  <si>
    <t xml:space="preserve">   กำไรสุทธิที่ยังไม่เกิดขึ้นจากการวัดมูลค่าเงินลงทุน</t>
  </si>
  <si>
    <t xml:space="preserve">   (ราคาทุน: 15,626 ล้านบาท (31 ธันวาคม 2566: 15,860 ล้านบาท))</t>
  </si>
  <si>
    <t>การลดลงของสินทรัพย์สุทธิในระหว่างงวด</t>
  </si>
  <si>
    <t>สินทรัพย์สุทธิต่อหน่วย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</si>
</sst>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_(* #,##0_);_(* \(#,##0\);_(* &quot;-&quot;??_);_(@_)"/>
    <numFmt numFmtId="166" formatCode="_(* #,##0.0000_);_(* \(#,##0.0000\);_(* &quot;-&quot;??_);_(@_)"/>
    <numFmt numFmtId="167" formatCode="#,##0.0_);\(#,##0.0\)"/>
    <numFmt numFmtId="168" formatCode="_(* #,##0.00_);_(* \(#,##0.00\);_(* &quot;-&quot;_);_(@_)"/>
    <numFmt numFmtId="169" formatCode="[$-F800]dddd\,\ mmmm\ dd\,\ yyyy"/>
    <numFmt numFmtId="170" formatCode="_(* #,##0.000000_);_(* \(#,##0.000000\);_(* &quot;-&quot;??_);_(@_)"/>
    <numFmt numFmtId="171" formatCode="_(* #,##0.000_);_(* \(#,##0.000\);_(* &quot;-&quot;??_);_(@_)"/>
    <numFmt numFmtId="172" formatCode="_(* #,##0.00000_);_(* \(#,##0.000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6"/>
      <color rgb="FFFF0000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46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5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37" fontId="12" fillId="0" borderId="0" xfId="0" applyNumberFormat="1" applyFont="1" applyFill="1" applyAlignment="1">
      <alignment vertical="center"/>
    </xf>
    <xf numFmtId="37" fontId="13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top"/>
    </xf>
    <xf numFmtId="37" fontId="7" fillId="0" borderId="0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5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vertical="top"/>
    </xf>
    <xf numFmtId="166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0" xfId="0" quotePrefix="1" applyNumberFormat="1" applyFont="1" applyFill="1" applyBorder="1" applyAlignment="1">
      <alignment horizontal="center" vertical="top"/>
    </xf>
    <xf numFmtId="41" fontId="5" fillId="0" borderId="2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top"/>
    </xf>
    <xf numFmtId="0" fontId="5" fillId="0" borderId="5" xfId="0" applyFont="1" applyFill="1" applyBorder="1" applyAlignment="1">
      <alignment vertical="top"/>
    </xf>
    <xf numFmtId="37" fontId="5" fillId="0" borderId="5" xfId="0" applyNumberFormat="1" applyFont="1" applyFill="1" applyBorder="1" applyAlignment="1">
      <alignment vertical="top"/>
    </xf>
    <xf numFmtId="37" fontId="10" fillId="0" borderId="0" xfId="0" applyNumberFormat="1" applyFont="1" applyFill="1" applyBorder="1" applyAlignment="1">
      <alignment horizontal="center" vertical="center"/>
    </xf>
    <xf numFmtId="37" fontId="10" fillId="0" borderId="0" xfId="0" quotePrefix="1" applyNumberFormat="1" applyFont="1" applyFill="1" applyBorder="1" applyAlignment="1">
      <alignment horizontal="center" vertical="top"/>
    </xf>
    <xf numFmtId="0" fontId="5" fillId="0" borderId="0" xfId="4" applyFont="1" applyFill="1" applyAlignment="1">
      <alignment vertical="center"/>
    </xf>
    <xf numFmtId="0" fontId="5" fillId="0" borderId="0" xfId="8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41" fontId="14" fillId="0" borderId="0" xfId="0" applyNumberFormat="1" applyFont="1" applyFill="1" applyAlignment="1">
      <alignment vertical="center"/>
    </xf>
    <xf numFmtId="37" fontId="5" fillId="0" borderId="0" xfId="7" applyNumberFormat="1" applyFont="1" applyFill="1" applyAlignment="1">
      <alignment vertical="center"/>
    </xf>
    <xf numFmtId="41" fontId="12" fillId="0" borderId="0" xfId="1" applyNumberFormat="1" applyFont="1" applyFill="1" applyAlignment="1">
      <alignment vertical="center"/>
    </xf>
    <xf numFmtId="43" fontId="5" fillId="0" borderId="0" xfId="1" applyFont="1" applyFill="1" applyAlignment="1">
      <alignment vertical="top"/>
    </xf>
    <xf numFmtId="170" fontId="5" fillId="0" borderId="0" xfId="1" applyNumberFormat="1" applyFont="1" applyFill="1" applyAlignment="1">
      <alignment vertical="center"/>
    </xf>
    <xf numFmtId="168" fontId="5" fillId="0" borderId="0" xfId="4" applyNumberFormat="1" applyFont="1" applyFill="1" applyBorder="1" applyAlignment="1">
      <alignment vertical="center"/>
    </xf>
    <xf numFmtId="0" fontId="4" fillId="0" borderId="0" xfId="4" applyFont="1" applyFill="1" applyAlignment="1">
      <alignment horizontal="left" vertical="center"/>
    </xf>
    <xf numFmtId="37" fontId="4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vertical="top"/>
    </xf>
    <xf numFmtId="37" fontId="5" fillId="0" borderId="0" xfId="4" applyNumberFormat="1" applyFont="1" applyFill="1" applyAlignment="1">
      <alignment horizontal="center" vertical="center"/>
    </xf>
    <xf numFmtId="37" fontId="5" fillId="0" borderId="0" xfId="4" applyNumberFormat="1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Continuous" vertical="center"/>
    </xf>
    <xf numFmtId="37" fontId="5" fillId="0" borderId="2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Continuous" vertical="center"/>
    </xf>
    <xf numFmtId="0" fontId="5" fillId="0" borderId="2" xfId="4" applyFont="1" applyFill="1" applyBorder="1" applyAlignment="1">
      <alignment horizontal="center" vertical="center"/>
    </xf>
    <xf numFmtId="0" fontId="7" fillId="0" borderId="0" xfId="4" applyFont="1" applyFill="1" applyAlignment="1">
      <alignment vertical="center"/>
    </xf>
    <xf numFmtId="170" fontId="7" fillId="0" borderId="0" xfId="1" applyNumberFormat="1" applyFont="1" applyFill="1" applyAlignment="1">
      <alignment vertical="center"/>
    </xf>
    <xf numFmtId="0" fontId="4" fillId="0" borderId="0" xfId="4" applyFont="1" applyFill="1" applyAlignment="1">
      <alignment vertical="center"/>
    </xf>
    <xf numFmtId="41" fontId="5" fillId="0" borderId="0" xfId="4" applyNumberFormat="1" applyFont="1" applyFill="1" applyAlignment="1">
      <alignment vertical="center"/>
    </xf>
    <xf numFmtId="41" fontId="5" fillId="0" borderId="0" xfId="4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37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0" fontId="5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41" fontId="5" fillId="0" borderId="2" xfId="4" applyNumberFormat="1" applyFont="1" applyBorder="1" applyAlignment="1">
      <alignment horizontal="center" vertical="center"/>
    </xf>
    <xf numFmtId="43" fontId="5" fillId="0" borderId="0" xfId="4" applyNumberFormat="1" applyFont="1" applyAlignment="1">
      <alignment vertical="center"/>
    </xf>
    <xf numFmtId="41" fontId="5" fillId="0" borderId="0" xfId="4" applyNumberFormat="1" applyFont="1" applyAlignment="1">
      <alignment horizontal="centerContinuous" vertical="center"/>
    </xf>
    <xf numFmtId="37" fontId="5" fillId="0" borderId="0" xfId="4" applyNumberFormat="1" applyFont="1" applyAlignment="1">
      <alignment horizontal="centerContinuous" vertical="center"/>
    </xf>
    <xf numFmtId="0" fontId="7" fillId="0" borderId="0" xfId="4" applyFont="1" applyAlignment="1">
      <alignment horizontal="center" vertical="center"/>
    </xf>
    <xf numFmtId="41" fontId="12" fillId="0" borderId="0" xfId="4" applyNumberFormat="1" applyFont="1" applyAlignment="1">
      <alignment horizontal="center" vertical="center"/>
    </xf>
    <xf numFmtId="168" fontId="12" fillId="0" borderId="0" xfId="4" applyNumberFormat="1" applyFont="1" applyAlignment="1">
      <alignment horizontal="center" vertical="center"/>
    </xf>
    <xf numFmtId="169" fontId="5" fillId="0" borderId="0" xfId="4" applyNumberFormat="1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6" fontId="5" fillId="0" borderId="0" xfId="1" applyNumberFormat="1" applyFont="1" applyAlignment="1">
      <alignment vertical="center"/>
    </xf>
    <xf numFmtId="41" fontId="5" fillId="0" borderId="1" xfId="4" applyNumberFormat="1" applyFont="1" applyBorder="1" applyAlignment="1">
      <alignment vertical="center"/>
    </xf>
    <xf numFmtId="41" fontId="5" fillId="0" borderId="0" xfId="4" applyNumberFormat="1" applyFont="1" applyAlignment="1">
      <alignment vertical="center"/>
    </xf>
    <xf numFmtId="168" fontId="5" fillId="0" borderId="1" xfId="4" applyNumberFormat="1" applyFont="1" applyBorder="1" applyAlignment="1">
      <alignment vertical="center"/>
    </xf>
    <xf numFmtId="41" fontId="5" fillId="0" borderId="4" xfId="4" applyNumberFormat="1" applyFont="1" applyBorder="1" applyAlignment="1">
      <alignment vertical="center"/>
    </xf>
    <xf numFmtId="168" fontId="5" fillId="0" borderId="4" xfId="4" applyNumberFormat="1" applyFont="1" applyBorder="1" applyAlignment="1">
      <alignment vertical="center"/>
    </xf>
    <xf numFmtId="37" fontId="4" fillId="0" borderId="0" xfId="0" applyNumberFormat="1" applyFont="1" applyAlignment="1">
      <alignment vertical="top"/>
    </xf>
    <xf numFmtId="37" fontId="5" fillId="0" borderId="0" xfId="0" applyNumberFormat="1" applyFont="1" applyAlignment="1">
      <alignment vertical="top"/>
    </xf>
    <xf numFmtId="37" fontId="14" fillId="0" borderId="0" xfId="0" applyNumberFormat="1" applyFont="1" applyAlignment="1">
      <alignment vertical="top"/>
    </xf>
    <xf numFmtId="167" fontId="6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vertical="top"/>
    </xf>
    <xf numFmtId="37" fontId="7" fillId="0" borderId="0" xfId="0" applyNumberFormat="1" applyFont="1" applyAlignment="1">
      <alignment vertical="top"/>
    </xf>
    <xf numFmtId="37" fontId="6" fillId="0" borderId="0" xfId="0" applyNumberFormat="1" applyFont="1" applyAlignment="1">
      <alignment horizontal="center" vertical="top"/>
    </xf>
    <xf numFmtId="41" fontId="5" fillId="0" borderId="0" xfId="0" applyNumberFormat="1" applyFont="1" applyAlignment="1">
      <alignment vertical="top"/>
    </xf>
    <xf numFmtId="41" fontId="6" fillId="0" borderId="0" xfId="0" applyNumberFormat="1" applyFont="1" applyAlignment="1">
      <alignment horizontal="center" vertical="top"/>
    </xf>
    <xf numFmtId="37" fontId="15" fillId="0" borderId="0" xfId="0" applyNumberFormat="1" applyFont="1" applyAlignment="1">
      <alignment vertical="top"/>
    </xf>
    <xf numFmtId="37" fontId="5" fillId="0" borderId="0" xfId="0" applyNumberFormat="1" applyFont="1" applyAlignment="1">
      <alignment horizontal="left" vertical="top"/>
    </xf>
    <xf numFmtId="41" fontId="5" fillId="0" borderId="2" xfId="0" applyNumberFormat="1" applyFont="1" applyBorder="1" applyAlignment="1">
      <alignment vertical="top"/>
    </xf>
    <xf numFmtId="41" fontId="5" fillId="0" borderId="2" xfId="0" applyNumberFormat="1" applyFont="1" applyBorder="1" applyAlignment="1">
      <alignment horizontal="right" vertical="top"/>
    </xf>
    <xf numFmtId="37" fontId="4" fillId="0" borderId="0" xfId="0" quotePrefix="1" applyNumberFormat="1" applyFont="1" applyAlignment="1">
      <alignment horizontal="left" vertical="top"/>
    </xf>
    <xf numFmtId="37" fontId="4" fillId="0" borderId="0" xfId="0" applyNumberFormat="1" applyFont="1" applyAlignment="1">
      <alignment horizontal="left" vertical="top"/>
    </xf>
    <xf numFmtId="41" fontId="5" fillId="0" borderId="3" xfId="0" applyNumberFormat="1" applyFont="1" applyBorder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41" fontId="5" fillId="0" borderId="0" xfId="1" applyNumberFormat="1" applyFont="1" applyFill="1" applyAlignment="1">
      <alignment horizontal="right" vertical="top"/>
    </xf>
    <xf numFmtId="0" fontId="14" fillId="0" borderId="0" xfId="0" applyFont="1" applyAlignment="1">
      <alignment vertical="top"/>
    </xf>
    <xf numFmtId="164" fontId="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vertical="top"/>
    </xf>
    <xf numFmtId="41" fontId="5" fillId="0" borderId="2" xfId="0" applyNumberFormat="1" applyFont="1" applyFill="1" applyBorder="1" applyAlignment="1">
      <alignment vertical="top"/>
    </xf>
    <xf numFmtId="2" fontId="5" fillId="0" borderId="0" xfId="4" applyNumberFormat="1" applyFont="1" applyAlignment="1">
      <alignment vertical="center"/>
    </xf>
    <xf numFmtId="168" fontId="5" fillId="0" borderId="0" xfId="4" applyNumberFormat="1" applyFont="1" applyAlignment="1">
      <alignment vertical="center"/>
    </xf>
    <xf numFmtId="43" fontId="5" fillId="0" borderId="0" xfId="1" applyNumberFormat="1" applyFont="1" applyAlignment="1">
      <alignment vertical="center"/>
    </xf>
    <xf numFmtId="10" fontId="5" fillId="0" borderId="0" xfId="10" applyNumberFormat="1" applyFont="1" applyAlignment="1">
      <alignment vertical="center"/>
    </xf>
    <xf numFmtId="172" fontId="5" fillId="0" borderId="0" xfId="1" applyNumberFormat="1" applyFont="1" applyFill="1" applyAlignment="1">
      <alignment vertical="top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4" applyFont="1" applyFill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left" vertic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_MJLFT2" xfId="8" xr:uid="{00000000-0005-0000-0000-000008000000}"/>
    <cellStyle name="Percent" xfId="10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W32"/>
  <sheetViews>
    <sheetView showGridLines="0" tabSelected="1" view="pageBreakPreview" zoomScale="85" zoomScaleNormal="115" zoomScaleSheetLayoutView="85" workbookViewId="0">
      <selection activeCell="Q28" sqref="Q28"/>
    </sheetView>
  </sheetViews>
  <sheetFormatPr defaultColWidth="9.109375" defaultRowHeight="24" customHeight="1" x14ac:dyDescent="0.25"/>
  <cols>
    <col min="1" max="3" width="9.109375" style="38"/>
    <col min="4" max="4" width="10" style="38" customWidth="1"/>
    <col min="5" max="5" width="5.5546875" style="38" customWidth="1"/>
    <col min="6" max="6" width="10.88671875" style="38" customWidth="1"/>
    <col min="7" max="7" width="7.5546875" style="39" customWidth="1"/>
    <col min="8" max="8" width="1.44140625" style="38" customWidth="1"/>
    <col min="9" max="9" width="16.5546875" style="47" customWidth="1"/>
    <col min="10" max="10" width="1.44140625" style="38" customWidth="1"/>
    <col min="11" max="11" width="16.5546875" style="47" customWidth="1"/>
    <col min="12" max="12" width="0.44140625" style="41" customWidth="1"/>
    <col min="13" max="13" width="18.44140625" style="69" bestFit="1" customWidth="1"/>
    <col min="14" max="14" width="22.44140625" style="38" customWidth="1"/>
    <col min="15" max="15" width="9.109375" style="38"/>
    <col min="16" max="16" width="13.5546875" style="38" bestFit="1" customWidth="1"/>
    <col min="17" max="18" width="9.109375" style="38"/>
    <col min="19" max="19" width="11.5546875" style="38" bestFit="1" customWidth="1"/>
    <col min="20" max="20" width="13.88671875" style="38" bestFit="1" customWidth="1"/>
    <col min="21" max="21" width="1.5546875" style="38" customWidth="1"/>
    <col min="22" max="22" width="11.5546875" style="38" bestFit="1" customWidth="1"/>
    <col min="23" max="23" width="12.44140625" style="38" bestFit="1" customWidth="1"/>
    <col min="24" max="24" width="2.44140625" style="38" customWidth="1"/>
    <col min="25" max="25" width="12.44140625" style="38" bestFit="1" customWidth="1"/>
    <col min="26" max="16384" width="9.109375" style="38"/>
  </cols>
  <sheetData>
    <row r="1" spans="1:23" ht="24" customHeight="1" x14ac:dyDescent="0.25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3" ht="24" customHeight="1" x14ac:dyDescent="0.25">
      <c r="A2" s="42" t="s">
        <v>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3" ht="24" customHeight="1" x14ac:dyDescent="0.25">
      <c r="A3" s="43" t="s">
        <v>83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23" ht="24" customHeight="1" x14ac:dyDescent="0.25">
      <c r="A4" s="43"/>
      <c r="B4" s="43"/>
      <c r="C4" s="43"/>
      <c r="D4" s="43"/>
      <c r="E4" s="43"/>
      <c r="F4" s="43"/>
      <c r="G4" s="43"/>
      <c r="H4" s="43"/>
      <c r="I4" s="40"/>
      <c r="J4" s="43"/>
      <c r="K4" s="40" t="s">
        <v>22</v>
      </c>
      <c r="L4" s="43"/>
    </row>
    <row r="5" spans="1:23" s="47" customFormat="1" ht="24" customHeight="1" x14ac:dyDescent="0.25">
      <c r="A5" s="44"/>
      <c r="B5" s="45"/>
      <c r="C5" s="44"/>
      <c r="D5" s="44"/>
      <c r="E5" s="45"/>
      <c r="F5" s="44"/>
      <c r="G5" s="60" t="s">
        <v>0</v>
      </c>
      <c r="I5" s="37" t="s">
        <v>84</v>
      </c>
      <c r="J5" s="37"/>
      <c r="K5" s="37" t="s">
        <v>85</v>
      </c>
      <c r="L5" s="48"/>
      <c r="M5" s="69"/>
    </row>
    <row r="6" spans="1:23" s="47" customFormat="1" ht="24" customHeight="1" x14ac:dyDescent="0.25">
      <c r="A6" s="44"/>
      <c r="B6" s="45"/>
      <c r="C6" s="44"/>
      <c r="D6" s="44"/>
      <c r="E6" s="45"/>
      <c r="F6" s="44"/>
      <c r="G6" s="46"/>
      <c r="I6" s="52" t="s">
        <v>34</v>
      </c>
      <c r="J6" s="37"/>
      <c r="K6" s="52" t="s">
        <v>33</v>
      </c>
      <c r="L6" s="48"/>
      <c r="M6" s="69"/>
    </row>
    <row r="7" spans="1:23" s="47" customFormat="1" ht="24" customHeight="1" x14ac:dyDescent="0.25">
      <c r="A7" s="44"/>
      <c r="B7" s="45"/>
      <c r="C7" s="44"/>
      <c r="D7" s="44"/>
      <c r="E7" s="45"/>
      <c r="F7" s="44"/>
      <c r="G7" s="46"/>
      <c r="I7" s="52" t="s">
        <v>35</v>
      </c>
      <c r="J7" s="37"/>
      <c r="K7" s="52"/>
      <c r="L7" s="48"/>
      <c r="M7" s="69"/>
    </row>
    <row r="8" spans="1:23" s="111" customFormat="1" ht="24" customHeight="1" x14ac:dyDescent="0.25">
      <c r="A8" s="110" t="s">
        <v>1</v>
      </c>
      <c r="M8" s="112"/>
    </row>
    <row r="9" spans="1:23" s="111" customFormat="1" ht="24" customHeight="1" x14ac:dyDescent="0.25">
      <c r="A9" s="111" t="s">
        <v>65</v>
      </c>
      <c r="G9" s="113"/>
      <c r="M9" s="112"/>
      <c r="S9" s="114"/>
      <c r="T9" s="114"/>
      <c r="V9" s="115"/>
      <c r="W9" s="115"/>
    </row>
    <row r="10" spans="1:23" s="111" customFormat="1" ht="24" customHeight="1" x14ac:dyDescent="0.25">
      <c r="A10" s="111" t="s">
        <v>135</v>
      </c>
      <c r="G10" s="116">
        <v>6</v>
      </c>
      <c r="H10" s="116"/>
      <c r="I10" s="117">
        <v>17276007</v>
      </c>
      <c r="J10" s="118"/>
      <c r="K10" s="117">
        <v>17462702</v>
      </c>
      <c r="M10" s="119"/>
    </row>
    <row r="11" spans="1:23" s="111" customFormat="1" ht="24" customHeight="1" x14ac:dyDescent="0.25">
      <c r="A11" s="120" t="s">
        <v>51</v>
      </c>
      <c r="E11" s="116"/>
      <c r="G11" s="116">
        <v>7</v>
      </c>
      <c r="H11" s="116"/>
      <c r="I11" s="117">
        <v>13384</v>
      </c>
      <c r="J11" s="118"/>
      <c r="K11" s="117">
        <v>7872</v>
      </c>
      <c r="M11" s="119"/>
    </row>
    <row r="12" spans="1:23" s="111" customFormat="1" ht="24" customHeight="1" x14ac:dyDescent="0.25">
      <c r="A12" s="120" t="s">
        <v>36</v>
      </c>
      <c r="E12" s="116"/>
      <c r="G12" s="116">
        <v>11</v>
      </c>
      <c r="H12" s="116"/>
      <c r="I12" s="117">
        <v>537294</v>
      </c>
      <c r="J12" s="118"/>
      <c r="K12" s="117">
        <v>480450</v>
      </c>
      <c r="M12" s="119"/>
    </row>
    <row r="13" spans="1:23" s="111" customFormat="1" ht="24" customHeight="1" x14ac:dyDescent="0.25">
      <c r="A13" s="120" t="s">
        <v>37</v>
      </c>
      <c r="E13" s="116"/>
      <c r="G13" s="116"/>
      <c r="H13" s="116"/>
      <c r="I13" s="131">
        <v>6711</v>
      </c>
      <c r="J13" s="118"/>
      <c r="K13" s="121">
        <v>854</v>
      </c>
      <c r="M13" s="119"/>
    </row>
    <row r="14" spans="1:23" s="111" customFormat="1" ht="24" customHeight="1" x14ac:dyDescent="0.25">
      <c r="A14" s="110" t="s">
        <v>2</v>
      </c>
      <c r="I14" s="122">
        <f>SUM(I10:I13)</f>
        <v>17833396</v>
      </c>
      <c r="J14" s="117"/>
      <c r="K14" s="122">
        <f>SUM(K10:K13)</f>
        <v>17951878</v>
      </c>
      <c r="M14" s="119"/>
    </row>
    <row r="15" spans="1:23" s="111" customFormat="1" ht="24" customHeight="1" x14ac:dyDescent="0.25">
      <c r="A15" s="110" t="s">
        <v>3</v>
      </c>
      <c r="I15" s="117"/>
      <c r="J15" s="117"/>
      <c r="K15" s="117"/>
      <c r="M15" s="119"/>
    </row>
    <row r="16" spans="1:23" s="111" customFormat="1" ht="24" customHeight="1" x14ac:dyDescent="0.25">
      <c r="A16" s="111" t="s">
        <v>38</v>
      </c>
      <c r="E16" s="116"/>
      <c r="G16" s="116"/>
      <c r="H16" s="116"/>
      <c r="I16" s="121">
        <v>2022</v>
      </c>
      <c r="J16" s="118"/>
      <c r="K16" s="121">
        <v>2131</v>
      </c>
      <c r="M16" s="119"/>
    </row>
    <row r="17" spans="1:13" s="111" customFormat="1" ht="24" customHeight="1" x14ac:dyDescent="0.25">
      <c r="A17" s="123" t="s">
        <v>4</v>
      </c>
      <c r="E17" s="116"/>
      <c r="I17" s="122">
        <f>SUM(I16)</f>
        <v>2022</v>
      </c>
      <c r="J17" s="117"/>
      <c r="K17" s="122">
        <f>SUM(K16)</f>
        <v>2131</v>
      </c>
      <c r="M17" s="112"/>
    </row>
    <row r="18" spans="1:13" s="111" customFormat="1" ht="24" customHeight="1" thickBot="1" x14ac:dyDescent="0.3">
      <c r="A18" s="124" t="s">
        <v>5</v>
      </c>
      <c r="E18" s="116"/>
      <c r="I18" s="125">
        <f>+I14-I17</f>
        <v>17831374</v>
      </c>
      <c r="J18" s="117"/>
      <c r="K18" s="125">
        <f>+K14-K17</f>
        <v>17949747</v>
      </c>
      <c r="M18" s="112"/>
    </row>
    <row r="19" spans="1:13" s="111" customFormat="1" ht="24" customHeight="1" thickTop="1" x14ac:dyDescent="0.25">
      <c r="A19" s="124" t="s">
        <v>5</v>
      </c>
      <c r="I19" s="126"/>
      <c r="K19" s="126"/>
      <c r="M19" s="112"/>
    </row>
    <row r="20" spans="1:13" s="111" customFormat="1" ht="24" customHeight="1" x14ac:dyDescent="0.25">
      <c r="A20" s="111" t="s">
        <v>6</v>
      </c>
      <c r="G20" s="116">
        <v>8</v>
      </c>
      <c r="H20" s="116"/>
      <c r="I20" s="126">
        <v>17518200</v>
      </c>
      <c r="J20" s="116"/>
      <c r="K20" s="126">
        <v>17726750</v>
      </c>
      <c r="M20" s="112"/>
    </row>
    <row r="21" spans="1:13" s="111" customFormat="1" ht="24" customHeight="1" x14ac:dyDescent="0.25">
      <c r="A21" s="120" t="s">
        <v>7</v>
      </c>
      <c r="G21" s="116">
        <v>8</v>
      </c>
      <c r="H21" s="116"/>
      <c r="I21" s="122">
        <v>313174</v>
      </c>
      <c r="J21" s="118"/>
      <c r="K21" s="122">
        <v>222997</v>
      </c>
      <c r="M21" s="112"/>
    </row>
    <row r="22" spans="1:13" s="111" customFormat="1" ht="24" customHeight="1" thickBot="1" x14ac:dyDescent="0.3">
      <c r="A22" s="110" t="s">
        <v>5</v>
      </c>
      <c r="I22" s="125">
        <f>SUM(I20:I21)</f>
        <v>17831374</v>
      </c>
      <c r="K22" s="125">
        <f>SUM(K20:K21)</f>
        <v>17949747</v>
      </c>
      <c r="M22" s="112"/>
    </row>
    <row r="23" spans="1:13" s="111" customFormat="1" ht="24" customHeight="1" thickTop="1" x14ac:dyDescent="0.25">
      <c r="I23" s="127">
        <f>+I22-I18</f>
        <v>0</v>
      </c>
      <c r="J23" s="117"/>
      <c r="K23" s="127">
        <f>+K22-K18</f>
        <v>0</v>
      </c>
      <c r="M23" s="128"/>
    </row>
    <row r="24" spans="1:13" s="111" customFormat="1" ht="24" customHeight="1" x14ac:dyDescent="0.25">
      <c r="A24" s="47" t="s">
        <v>137</v>
      </c>
      <c r="B24" s="47"/>
      <c r="C24" s="47"/>
      <c r="I24" s="129">
        <v>8.5501000000000005</v>
      </c>
      <c r="K24" s="129">
        <v>8.6068999999999996</v>
      </c>
      <c r="M24" s="128"/>
    </row>
    <row r="25" spans="1:13" s="111" customFormat="1" ht="24" customHeight="1" x14ac:dyDescent="0.25">
      <c r="A25" s="111" t="s">
        <v>116</v>
      </c>
      <c r="G25" s="126"/>
      <c r="H25" s="126"/>
      <c r="I25" s="126">
        <v>2085500000</v>
      </c>
      <c r="J25" s="126"/>
      <c r="K25" s="126">
        <v>2085500000</v>
      </c>
      <c r="M25" s="130"/>
    </row>
    <row r="26" spans="1:13" ht="24" customHeight="1" x14ac:dyDescent="0.25">
      <c r="A26" s="47"/>
      <c r="B26" s="47"/>
      <c r="C26" s="47"/>
      <c r="D26" s="47"/>
      <c r="E26" s="47"/>
      <c r="F26" s="47"/>
      <c r="G26" s="49"/>
      <c r="H26" s="50"/>
      <c r="I26" s="136"/>
      <c r="K26" s="136"/>
      <c r="L26" s="49"/>
    </row>
    <row r="27" spans="1:13" ht="24" customHeight="1" x14ac:dyDescent="0.25">
      <c r="A27" s="47" t="s">
        <v>27</v>
      </c>
      <c r="B27" s="47"/>
      <c r="C27" s="47"/>
      <c r="D27" s="47"/>
      <c r="E27" s="47"/>
      <c r="F27" s="47"/>
      <c r="G27" s="47"/>
      <c r="H27" s="51"/>
      <c r="I27" s="48"/>
      <c r="J27" s="51"/>
      <c r="K27" s="48"/>
      <c r="L27" s="47"/>
    </row>
    <row r="28" spans="1:13" ht="24" customHeight="1" x14ac:dyDescent="0.25">
      <c r="A28" s="47"/>
      <c r="B28" s="47"/>
      <c r="C28" s="47"/>
      <c r="D28" s="47"/>
      <c r="E28" s="47"/>
      <c r="F28" s="47"/>
      <c r="G28" s="47"/>
      <c r="H28" s="47"/>
      <c r="J28" s="47"/>
      <c r="L28" s="47"/>
    </row>
    <row r="29" spans="1:13" ht="24" customHeight="1" x14ac:dyDescent="0.25">
      <c r="A29" s="47"/>
      <c r="B29" s="47"/>
      <c r="C29" s="47"/>
      <c r="D29" s="47"/>
      <c r="E29" s="47"/>
      <c r="F29" s="47"/>
      <c r="G29" s="47"/>
      <c r="H29" s="47"/>
      <c r="J29" s="47"/>
      <c r="L29" s="47"/>
    </row>
    <row r="30" spans="1:13" ht="24" customHeight="1" x14ac:dyDescent="0.25">
      <c r="A30" s="57"/>
      <c r="B30" s="57"/>
      <c r="C30" s="57"/>
      <c r="D30" s="57"/>
      <c r="F30" s="74"/>
      <c r="H30" s="57"/>
      <c r="I30" s="58"/>
      <c r="J30" s="57"/>
      <c r="K30" s="58"/>
    </row>
    <row r="31" spans="1:13" ht="24" customHeight="1" x14ac:dyDescent="0.25">
      <c r="A31" s="137" t="s">
        <v>68</v>
      </c>
      <c r="B31" s="137"/>
      <c r="C31" s="137"/>
      <c r="D31" s="137"/>
      <c r="F31" s="47"/>
      <c r="H31" s="139" t="s">
        <v>117</v>
      </c>
      <c r="I31" s="139"/>
      <c r="J31" s="139"/>
      <c r="K31" s="139"/>
    </row>
    <row r="32" spans="1:13" ht="24" customHeight="1" x14ac:dyDescent="0.25">
      <c r="A32" s="138" t="s">
        <v>66</v>
      </c>
      <c r="B32" s="138"/>
      <c r="C32" s="138"/>
      <c r="D32" s="138"/>
      <c r="F32" s="47"/>
      <c r="H32" s="140" t="s">
        <v>118</v>
      </c>
      <c r="I32" s="140"/>
      <c r="J32" s="140"/>
      <c r="K32" s="140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T55"/>
  <sheetViews>
    <sheetView showGridLines="0" topLeftCell="A33" zoomScale="85" zoomScaleNormal="85" zoomScaleSheetLayoutView="115" workbookViewId="0">
      <selection activeCell="O52" sqref="O52"/>
    </sheetView>
  </sheetViews>
  <sheetFormatPr defaultColWidth="9.109375" defaultRowHeight="21" customHeight="1" x14ac:dyDescent="0.25"/>
  <cols>
    <col min="1" max="1" width="3.109375" style="61" customWidth="1"/>
    <col min="2" max="2" width="57" style="61" customWidth="1"/>
    <col min="3" max="3" width="22.88671875" style="61" customWidth="1"/>
    <col min="4" max="4" width="2" style="61" customWidth="1"/>
    <col min="5" max="5" width="14.5546875" style="61" customWidth="1"/>
    <col min="6" max="6" width="2" style="61" customWidth="1"/>
    <col min="7" max="7" width="14.5546875" style="61" customWidth="1"/>
    <col min="8" max="8" width="2" style="61" customWidth="1"/>
    <col min="9" max="9" width="14.5546875" style="65" customWidth="1"/>
    <col min="10" max="10" width="2" style="61" customWidth="1"/>
    <col min="11" max="11" width="14.5546875" style="61" customWidth="1"/>
    <col min="12" max="12" width="2" style="61" customWidth="1"/>
    <col min="13" max="13" width="14.5546875" style="61" customWidth="1"/>
    <col min="14" max="14" width="2" style="61" customWidth="1"/>
    <col min="15" max="15" width="14.5546875" style="61" customWidth="1"/>
    <col min="16" max="16" width="0.88671875" style="61" customWidth="1"/>
    <col min="17" max="17" width="13.5546875" style="70" bestFit="1" customWidth="1"/>
    <col min="18" max="18" width="9.33203125" style="61" bestFit="1" customWidth="1"/>
    <col min="19" max="19" width="13.5546875" style="61" bestFit="1" customWidth="1"/>
    <col min="20" max="16384" width="9.109375" style="61"/>
  </cols>
  <sheetData>
    <row r="1" spans="1:20" ht="20.25" customHeight="1" x14ac:dyDescent="0.25">
      <c r="A1" s="141" t="s">
        <v>50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20" ht="20.25" customHeight="1" x14ac:dyDescent="0.25">
      <c r="A2" s="141" t="s">
        <v>16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20" ht="20.25" customHeight="1" x14ac:dyDescent="0.25">
      <c r="A3" s="141" t="s">
        <v>83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20" ht="20.25" customHeight="1" x14ac:dyDescent="0.25">
      <c r="A4" s="72" t="s">
        <v>52</v>
      </c>
      <c r="B4" s="72"/>
      <c r="C4" s="72"/>
      <c r="D4" s="72"/>
      <c r="E4" s="72"/>
      <c r="F4" s="72"/>
      <c r="G4" s="72"/>
      <c r="H4" s="72"/>
      <c r="I4" s="72"/>
      <c r="J4" s="72"/>
      <c r="L4" s="72"/>
      <c r="N4" s="72"/>
    </row>
    <row r="5" spans="1:20" ht="20.25" customHeight="1" x14ac:dyDescent="0.25">
      <c r="A5" s="72"/>
      <c r="B5" s="72"/>
      <c r="C5" s="72"/>
      <c r="D5" s="72"/>
      <c r="E5" s="143" t="s">
        <v>84</v>
      </c>
      <c r="F5" s="143"/>
      <c r="G5" s="143"/>
      <c r="H5" s="143"/>
      <c r="I5" s="143"/>
      <c r="J5" s="72"/>
      <c r="K5" s="143" t="s">
        <v>85</v>
      </c>
      <c r="L5" s="143"/>
      <c r="M5" s="143"/>
      <c r="N5" s="143"/>
      <c r="O5" s="143"/>
    </row>
    <row r="6" spans="1:20" ht="20.25" customHeight="1" x14ac:dyDescent="0.25">
      <c r="A6" s="72"/>
      <c r="B6" s="72"/>
      <c r="C6" s="72"/>
      <c r="D6" s="72"/>
      <c r="E6" s="144" t="s">
        <v>21</v>
      </c>
      <c r="F6" s="144"/>
      <c r="G6" s="144"/>
      <c r="H6" s="144"/>
      <c r="I6" s="144"/>
      <c r="J6" s="72"/>
      <c r="K6" s="62"/>
      <c r="L6" s="72"/>
      <c r="M6" s="12" t="s">
        <v>33</v>
      </c>
      <c r="N6" s="72"/>
      <c r="O6" s="62"/>
    </row>
    <row r="7" spans="1:20" ht="22.65" customHeight="1" x14ac:dyDescent="0.25">
      <c r="E7" s="75"/>
      <c r="G7" s="76"/>
      <c r="I7" s="63" t="s">
        <v>17</v>
      </c>
      <c r="K7" s="75"/>
      <c r="M7" s="76"/>
      <c r="O7" s="77" t="s">
        <v>17</v>
      </c>
    </row>
    <row r="8" spans="1:20" s="82" customFormat="1" ht="22.65" customHeight="1" x14ac:dyDescent="0.25">
      <c r="A8" s="142" t="s">
        <v>58</v>
      </c>
      <c r="B8" s="142"/>
      <c r="C8" s="142"/>
      <c r="D8" s="78"/>
      <c r="E8" s="79" t="s">
        <v>60</v>
      </c>
      <c r="F8" s="80"/>
      <c r="G8" s="79" t="s">
        <v>18</v>
      </c>
      <c r="H8" s="80"/>
      <c r="I8" s="64" t="s">
        <v>28</v>
      </c>
      <c r="J8" s="80"/>
      <c r="K8" s="79" t="s">
        <v>60</v>
      </c>
      <c r="L8" s="80"/>
      <c r="M8" s="79" t="s">
        <v>18</v>
      </c>
      <c r="N8" s="80"/>
      <c r="O8" s="81" t="s">
        <v>28</v>
      </c>
      <c r="Q8" s="83"/>
    </row>
    <row r="9" spans="1:20" ht="22.65" customHeight="1" x14ac:dyDescent="0.25">
      <c r="A9" s="77"/>
      <c r="B9" s="77"/>
      <c r="C9" s="77"/>
      <c r="D9" s="77"/>
      <c r="E9" s="75" t="s">
        <v>76</v>
      </c>
      <c r="F9" s="78"/>
      <c r="G9" s="75" t="s">
        <v>76</v>
      </c>
      <c r="H9" s="78"/>
      <c r="I9" s="63" t="s">
        <v>19</v>
      </c>
      <c r="J9" s="78"/>
      <c r="K9" s="75" t="s">
        <v>76</v>
      </c>
      <c r="L9" s="78"/>
      <c r="M9" s="75" t="s">
        <v>76</v>
      </c>
      <c r="N9" s="78"/>
      <c r="O9" s="77" t="s">
        <v>19</v>
      </c>
    </row>
    <row r="10" spans="1:20" s="91" customFormat="1" ht="22.65" customHeight="1" x14ac:dyDescent="0.25">
      <c r="A10" s="87" t="s">
        <v>129</v>
      </c>
      <c r="B10" s="88"/>
      <c r="C10" s="88"/>
      <c r="D10" s="88"/>
      <c r="E10" s="89"/>
      <c r="F10" s="90"/>
      <c r="G10" s="89"/>
      <c r="H10" s="90"/>
      <c r="I10" s="63"/>
      <c r="J10" s="90"/>
      <c r="K10" s="89"/>
      <c r="L10" s="90"/>
      <c r="M10" s="89"/>
      <c r="N10" s="90"/>
      <c r="O10" s="88"/>
    </row>
    <row r="11" spans="1:20" s="91" customFormat="1" ht="22.65" customHeight="1" x14ac:dyDescent="0.25">
      <c r="A11" s="91" t="s">
        <v>53</v>
      </c>
      <c r="B11" s="88"/>
      <c r="C11" s="88"/>
      <c r="D11" s="88"/>
      <c r="E11" s="89"/>
      <c r="F11" s="90"/>
      <c r="G11" s="89"/>
      <c r="H11" s="90"/>
      <c r="I11" s="63"/>
      <c r="J11" s="90"/>
      <c r="K11" s="89"/>
      <c r="L11" s="90"/>
      <c r="M11" s="89"/>
      <c r="N11" s="90"/>
      <c r="O11" s="88"/>
    </row>
    <row r="12" spans="1:20" s="91" customFormat="1" ht="22.65" customHeight="1" x14ac:dyDescent="0.25">
      <c r="A12" s="88"/>
      <c r="B12" s="92" t="s">
        <v>40</v>
      </c>
      <c r="C12" s="88"/>
      <c r="D12" s="88"/>
      <c r="E12" s="89"/>
      <c r="F12" s="90"/>
      <c r="G12" s="89"/>
      <c r="H12" s="90"/>
      <c r="I12" s="63"/>
      <c r="J12" s="90"/>
      <c r="K12" s="89"/>
      <c r="L12" s="90"/>
      <c r="M12" s="89"/>
      <c r="N12" s="90"/>
      <c r="O12" s="88"/>
    </row>
    <row r="13" spans="1:20" s="91" customFormat="1" ht="22.65" customHeight="1" x14ac:dyDescent="0.25">
      <c r="A13" s="88"/>
      <c r="B13" s="92" t="s">
        <v>62</v>
      </c>
      <c r="C13" s="88"/>
      <c r="D13" s="88"/>
      <c r="E13" s="89"/>
      <c r="F13" s="90"/>
      <c r="G13" s="89"/>
      <c r="H13" s="90"/>
      <c r="I13" s="63"/>
      <c r="J13" s="90"/>
      <c r="K13" s="89"/>
      <c r="L13" s="90"/>
      <c r="M13" s="89"/>
      <c r="N13" s="90"/>
      <c r="O13" s="88"/>
    </row>
    <row r="14" spans="1:20" s="91" customFormat="1" ht="22.65" customHeight="1" x14ac:dyDescent="0.25">
      <c r="A14" s="88"/>
      <c r="B14" s="92" t="s">
        <v>63</v>
      </c>
      <c r="C14" s="88"/>
      <c r="D14" s="88"/>
      <c r="E14" s="93">
        <v>14747454</v>
      </c>
      <c r="F14" s="90"/>
      <c r="G14" s="93">
        <v>16397532</v>
      </c>
      <c r="H14" s="90"/>
      <c r="I14" s="64">
        <v>94.92</v>
      </c>
      <c r="J14" s="90"/>
      <c r="K14" s="93">
        <v>15017071</v>
      </c>
      <c r="L14" s="90"/>
      <c r="M14" s="93">
        <v>16620091</v>
      </c>
      <c r="N14" s="90"/>
      <c r="O14" s="64">
        <v>95.17</v>
      </c>
      <c r="Q14" s="135"/>
      <c r="R14" s="132"/>
      <c r="S14" s="65"/>
      <c r="T14" s="94"/>
    </row>
    <row r="15" spans="1:20" s="91" customFormat="1" ht="22.65" customHeight="1" x14ac:dyDescent="0.25">
      <c r="A15" s="87" t="s">
        <v>41</v>
      </c>
      <c r="B15" s="88"/>
      <c r="C15" s="88"/>
      <c r="D15" s="88"/>
      <c r="E15" s="93">
        <f>SUM(E14)</f>
        <v>14747454</v>
      </c>
      <c r="F15" s="95"/>
      <c r="G15" s="93">
        <f>SUM(G14)</f>
        <v>16397532</v>
      </c>
      <c r="H15" s="95"/>
      <c r="I15" s="64">
        <f>SUM(I14)</f>
        <v>94.92</v>
      </c>
      <c r="J15" s="90"/>
      <c r="K15" s="93">
        <f>SUM(K14)</f>
        <v>15017071</v>
      </c>
      <c r="L15" s="95"/>
      <c r="M15" s="93">
        <f>SUM(M14)</f>
        <v>16620091</v>
      </c>
      <c r="N15" s="95"/>
      <c r="O15" s="64">
        <f>SUM(O14)</f>
        <v>95.17</v>
      </c>
      <c r="Q15" s="135"/>
      <c r="S15" s="65"/>
      <c r="T15" s="94"/>
    </row>
    <row r="16" spans="1:20" s="91" customFormat="1" ht="22.65" customHeight="1" x14ac:dyDescent="0.25">
      <c r="A16" s="88"/>
      <c r="B16" s="88"/>
      <c r="C16" s="88"/>
      <c r="D16" s="88"/>
      <c r="E16" s="89"/>
      <c r="F16" s="90"/>
      <c r="G16" s="89"/>
      <c r="H16" s="90"/>
      <c r="I16" s="63"/>
      <c r="J16" s="90"/>
      <c r="K16" s="89"/>
      <c r="L16" s="90"/>
      <c r="M16" s="89"/>
      <c r="N16" s="90"/>
      <c r="O16" s="63"/>
      <c r="Q16" s="135"/>
      <c r="S16" s="65"/>
      <c r="T16" s="94"/>
    </row>
    <row r="17" spans="1:20" s="91" customFormat="1" ht="22.65" customHeight="1" x14ac:dyDescent="0.25">
      <c r="A17" s="87" t="s">
        <v>130</v>
      </c>
      <c r="B17" s="88"/>
      <c r="C17" s="88"/>
      <c r="D17" s="88"/>
      <c r="E17" s="96"/>
      <c r="F17" s="90"/>
      <c r="G17" s="89"/>
      <c r="H17" s="90"/>
      <c r="I17" s="63"/>
      <c r="J17" s="90"/>
      <c r="K17" s="96"/>
      <c r="L17" s="90"/>
      <c r="M17" s="89"/>
      <c r="N17" s="90"/>
      <c r="O17" s="63"/>
      <c r="Q17" s="135"/>
      <c r="S17" s="65"/>
      <c r="T17" s="94"/>
    </row>
    <row r="18" spans="1:20" s="91" customFormat="1" ht="22.65" customHeight="1" x14ac:dyDescent="0.25">
      <c r="A18" s="91" t="s">
        <v>39</v>
      </c>
      <c r="B18" s="88"/>
      <c r="C18" s="97" t="s">
        <v>54</v>
      </c>
      <c r="D18" s="88"/>
      <c r="E18" s="96"/>
      <c r="F18" s="96"/>
      <c r="G18" s="96"/>
      <c r="H18" s="96"/>
      <c r="I18" s="99"/>
      <c r="J18" s="90"/>
      <c r="K18" s="96"/>
      <c r="L18" s="96"/>
      <c r="M18" s="96"/>
      <c r="N18" s="96"/>
      <c r="O18" s="99"/>
      <c r="Q18" s="135"/>
      <c r="S18" s="65"/>
      <c r="T18" s="94"/>
    </row>
    <row r="19" spans="1:20" s="91" customFormat="1" ht="22.65" customHeight="1" x14ac:dyDescent="0.25">
      <c r="A19" s="87"/>
      <c r="B19" s="92" t="s">
        <v>86</v>
      </c>
      <c r="C19" s="100" t="s">
        <v>87</v>
      </c>
      <c r="D19" s="88"/>
      <c r="E19" s="98">
        <v>0</v>
      </c>
      <c r="F19" s="98"/>
      <c r="G19" s="98">
        <v>0</v>
      </c>
      <c r="H19" s="98"/>
      <c r="I19" s="98">
        <v>0</v>
      </c>
      <c r="J19" s="90"/>
      <c r="K19" s="98">
        <v>19963</v>
      </c>
      <c r="L19" s="98"/>
      <c r="M19" s="98">
        <v>19962</v>
      </c>
      <c r="N19" s="98"/>
      <c r="O19" s="99">
        <v>0.11</v>
      </c>
      <c r="Q19" s="135"/>
      <c r="S19" s="65"/>
      <c r="T19" s="94"/>
    </row>
    <row r="20" spans="1:20" s="91" customFormat="1" ht="22.65" customHeight="1" x14ac:dyDescent="0.25">
      <c r="A20" s="87"/>
      <c r="B20" s="92" t="s">
        <v>88</v>
      </c>
      <c r="C20" s="100" t="s">
        <v>89</v>
      </c>
      <c r="D20" s="88"/>
      <c r="E20" s="98">
        <v>0</v>
      </c>
      <c r="F20" s="98"/>
      <c r="G20" s="98">
        <v>0</v>
      </c>
      <c r="H20" s="98"/>
      <c r="I20" s="98">
        <v>0</v>
      </c>
      <c r="J20" s="90"/>
      <c r="K20" s="98">
        <v>29914</v>
      </c>
      <c r="L20" s="98"/>
      <c r="M20" s="98">
        <v>29914</v>
      </c>
      <c r="N20" s="98"/>
      <c r="O20" s="99">
        <v>0.18</v>
      </c>
      <c r="Q20" s="135"/>
      <c r="S20" s="65"/>
      <c r="T20" s="94"/>
    </row>
    <row r="21" spans="1:20" s="91" customFormat="1" ht="22.65" customHeight="1" x14ac:dyDescent="0.25">
      <c r="A21" s="87"/>
      <c r="B21" s="92" t="s">
        <v>90</v>
      </c>
      <c r="C21" s="100" t="s">
        <v>91</v>
      </c>
      <c r="D21" s="88"/>
      <c r="E21" s="98">
        <v>0</v>
      </c>
      <c r="F21" s="98"/>
      <c r="G21" s="98">
        <v>0</v>
      </c>
      <c r="H21" s="98"/>
      <c r="I21" s="98">
        <v>0</v>
      </c>
      <c r="J21" s="90"/>
      <c r="K21" s="98">
        <v>302773</v>
      </c>
      <c r="L21" s="98"/>
      <c r="M21" s="98">
        <v>302877</v>
      </c>
      <c r="N21" s="98"/>
      <c r="O21" s="99">
        <v>1.73</v>
      </c>
      <c r="Q21" s="135"/>
      <c r="S21" s="65"/>
      <c r="T21" s="94"/>
    </row>
    <row r="22" spans="1:20" s="91" customFormat="1" ht="22.65" customHeight="1" x14ac:dyDescent="0.25">
      <c r="A22" s="87"/>
      <c r="B22" s="92" t="s">
        <v>92</v>
      </c>
      <c r="C22" s="100" t="s">
        <v>93</v>
      </c>
      <c r="D22" s="88"/>
      <c r="E22" s="98">
        <v>0</v>
      </c>
      <c r="F22" s="98"/>
      <c r="G22" s="98">
        <v>0</v>
      </c>
      <c r="H22" s="98"/>
      <c r="I22" s="98">
        <v>0</v>
      </c>
      <c r="J22" s="90"/>
      <c r="K22" s="98">
        <v>9954</v>
      </c>
      <c r="L22" s="98"/>
      <c r="M22" s="98">
        <v>9954</v>
      </c>
      <c r="N22" s="98"/>
      <c r="O22" s="99">
        <v>0.06</v>
      </c>
      <c r="Q22" s="135"/>
      <c r="S22" s="65"/>
      <c r="T22" s="94"/>
    </row>
    <row r="23" spans="1:20" s="91" customFormat="1" ht="22.65" customHeight="1" x14ac:dyDescent="0.25">
      <c r="A23" s="87"/>
      <c r="B23" s="92" t="s">
        <v>94</v>
      </c>
      <c r="C23" s="100" t="s">
        <v>95</v>
      </c>
      <c r="D23" s="88"/>
      <c r="E23" s="98">
        <v>0</v>
      </c>
      <c r="F23" s="98"/>
      <c r="G23" s="98">
        <v>0</v>
      </c>
      <c r="H23" s="98"/>
      <c r="I23" s="98">
        <v>0</v>
      </c>
      <c r="J23" s="90"/>
      <c r="K23" s="98">
        <v>59663</v>
      </c>
      <c r="L23" s="98"/>
      <c r="M23" s="98">
        <v>59662</v>
      </c>
      <c r="N23" s="98"/>
      <c r="O23" s="99">
        <v>0.34</v>
      </c>
      <c r="Q23" s="135"/>
      <c r="S23" s="65"/>
      <c r="T23" s="94"/>
    </row>
    <row r="24" spans="1:20" s="91" customFormat="1" ht="22.65" customHeight="1" x14ac:dyDescent="0.25">
      <c r="A24" s="87"/>
      <c r="B24" s="92" t="s">
        <v>120</v>
      </c>
      <c r="C24" s="100" t="s">
        <v>121</v>
      </c>
      <c r="D24" s="88"/>
      <c r="E24" s="98">
        <v>34932</v>
      </c>
      <c r="F24" s="98"/>
      <c r="G24" s="98">
        <v>34931</v>
      </c>
      <c r="H24" s="98"/>
      <c r="I24" s="99">
        <v>0.2</v>
      </c>
      <c r="J24" s="90"/>
      <c r="K24" s="98">
        <v>0</v>
      </c>
      <c r="L24" s="98"/>
      <c r="M24" s="98">
        <v>0</v>
      </c>
      <c r="N24" s="98"/>
      <c r="O24" s="98">
        <v>0</v>
      </c>
      <c r="Q24" s="135"/>
      <c r="S24" s="65"/>
      <c r="T24" s="94"/>
    </row>
    <row r="25" spans="1:20" s="91" customFormat="1" ht="22.65" customHeight="1" x14ac:dyDescent="0.25">
      <c r="A25" s="87"/>
      <c r="B25" s="92" t="s">
        <v>96</v>
      </c>
      <c r="C25" s="100" t="s">
        <v>97</v>
      </c>
      <c r="D25" s="88"/>
      <c r="E25" s="98">
        <v>78808</v>
      </c>
      <c r="F25" s="98"/>
      <c r="G25" s="98">
        <v>78818</v>
      </c>
      <c r="H25" s="98"/>
      <c r="I25" s="99">
        <v>0.46</v>
      </c>
      <c r="J25" s="90"/>
      <c r="K25" s="98">
        <v>83314</v>
      </c>
      <c r="L25" s="98"/>
      <c r="M25" s="98">
        <v>83340</v>
      </c>
      <c r="N25" s="98"/>
      <c r="O25" s="99">
        <v>0.48</v>
      </c>
      <c r="Q25" s="135"/>
      <c r="S25" s="65"/>
      <c r="T25" s="94"/>
    </row>
    <row r="26" spans="1:20" s="91" customFormat="1" ht="22.65" customHeight="1" x14ac:dyDescent="0.25">
      <c r="A26" s="87"/>
      <c r="B26" s="92" t="s">
        <v>122</v>
      </c>
      <c r="C26" s="100" t="s">
        <v>123</v>
      </c>
      <c r="D26" s="88"/>
      <c r="E26" s="98">
        <v>179509</v>
      </c>
      <c r="F26" s="98"/>
      <c r="G26" s="98">
        <v>179513</v>
      </c>
      <c r="H26" s="98"/>
      <c r="I26" s="99">
        <v>1.04</v>
      </c>
      <c r="J26" s="90"/>
      <c r="K26" s="98">
        <v>0</v>
      </c>
      <c r="L26" s="98"/>
      <c r="M26" s="98">
        <v>0</v>
      </c>
      <c r="N26" s="98"/>
      <c r="O26" s="98">
        <v>0</v>
      </c>
      <c r="Q26" s="135"/>
      <c r="S26" s="65"/>
      <c r="T26" s="94"/>
    </row>
    <row r="27" spans="1:20" s="91" customFormat="1" ht="22.65" customHeight="1" x14ac:dyDescent="0.25">
      <c r="A27" s="87"/>
      <c r="B27" s="92" t="s">
        <v>124</v>
      </c>
      <c r="C27" s="100" t="s">
        <v>115</v>
      </c>
      <c r="D27" s="88"/>
      <c r="E27" s="98">
        <v>9969</v>
      </c>
      <c r="F27" s="98"/>
      <c r="G27" s="98">
        <v>9969</v>
      </c>
      <c r="H27" s="98"/>
      <c r="I27" s="99">
        <v>0.06</v>
      </c>
      <c r="J27" s="90"/>
      <c r="K27" s="98">
        <v>0</v>
      </c>
      <c r="L27" s="98"/>
      <c r="M27" s="98">
        <v>0</v>
      </c>
      <c r="N27" s="98"/>
      <c r="O27" s="98">
        <v>0</v>
      </c>
      <c r="Q27" s="135"/>
      <c r="S27" s="65"/>
      <c r="T27" s="94"/>
    </row>
    <row r="28" spans="1:20" s="91" customFormat="1" ht="22.65" customHeight="1" x14ac:dyDescent="0.25">
      <c r="A28" s="87"/>
      <c r="B28" s="91" t="s">
        <v>98</v>
      </c>
      <c r="C28" s="100" t="s">
        <v>99</v>
      </c>
      <c r="D28" s="88"/>
      <c r="E28" s="98">
        <v>49877</v>
      </c>
      <c r="F28" s="98"/>
      <c r="G28" s="98">
        <v>49827</v>
      </c>
      <c r="H28" s="98"/>
      <c r="I28" s="99">
        <v>0.28999999999999998</v>
      </c>
      <c r="J28" s="90"/>
      <c r="K28" s="98">
        <v>49733</v>
      </c>
      <c r="L28" s="98"/>
      <c r="M28" s="98">
        <v>49648</v>
      </c>
      <c r="N28" s="98"/>
      <c r="O28" s="99">
        <v>0.28000000000000003</v>
      </c>
      <c r="Q28" s="135"/>
      <c r="S28" s="65"/>
      <c r="T28" s="94"/>
    </row>
    <row r="29" spans="1:20" s="91" customFormat="1" ht="22.65" customHeight="1" x14ac:dyDescent="0.25">
      <c r="A29" s="87"/>
      <c r="B29" s="92" t="s">
        <v>100</v>
      </c>
      <c r="C29" s="100" t="s">
        <v>101</v>
      </c>
      <c r="D29" s="88"/>
      <c r="E29" s="98">
        <v>33729</v>
      </c>
      <c r="F29" s="98"/>
      <c r="G29" s="98">
        <v>33737</v>
      </c>
      <c r="H29" s="98"/>
      <c r="I29" s="99">
        <v>0.2</v>
      </c>
      <c r="J29" s="90"/>
      <c r="K29" s="98">
        <v>33529</v>
      </c>
      <c r="L29" s="98"/>
      <c r="M29" s="98">
        <v>33546</v>
      </c>
      <c r="N29" s="98"/>
      <c r="O29" s="99">
        <v>0.19</v>
      </c>
      <c r="Q29" s="135"/>
      <c r="S29" s="65"/>
      <c r="T29" s="94"/>
    </row>
    <row r="30" spans="1:20" s="91" customFormat="1" ht="22.65" customHeight="1" x14ac:dyDescent="0.25">
      <c r="A30" s="87"/>
      <c r="B30" s="92" t="s">
        <v>102</v>
      </c>
      <c r="C30" s="100" t="s">
        <v>103</v>
      </c>
      <c r="D30" s="88"/>
      <c r="E30" s="98">
        <v>85286</v>
      </c>
      <c r="F30" s="98"/>
      <c r="G30" s="98">
        <v>85026</v>
      </c>
      <c r="H30" s="98"/>
      <c r="I30" s="99">
        <v>0.49</v>
      </c>
      <c r="J30" s="90"/>
      <c r="K30" s="98">
        <v>85276</v>
      </c>
      <c r="L30" s="98"/>
      <c r="M30" s="98">
        <v>85042</v>
      </c>
      <c r="N30" s="98"/>
      <c r="O30" s="99">
        <v>0.49</v>
      </c>
      <c r="Q30" s="135"/>
      <c r="S30" s="65"/>
      <c r="T30" s="94"/>
    </row>
    <row r="31" spans="1:20" s="91" customFormat="1" ht="22.65" customHeight="1" x14ac:dyDescent="0.25">
      <c r="A31" s="87"/>
      <c r="B31" s="92"/>
      <c r="C31" s="100"/>
      <c r="D31" s="88"/>
      <c r="E31" s="98"/>
      <c r="F31" s="98"/>
      <c r="G31" s="98"/>
      <c r="H31" s="98"/>
      <c r="I31" s="98"/>
      <c r="J31" s="90"/>
      <c r="K31" s="98"/>
      <c r="L31" s="98"/>
      <c r="M31" s="98"/>
      <c r="N31" s="98"/>
      <c r="O31" s="99"/>
      <c r="Q31" s="135"/>
      <c r="S31" s="65"/>
      <c r="T31" s="94"/>
    </row>
    <row r="32" spans="1:20" s="91" customFormat="1" ht="22.65" customHeight="1" x14ac:dyDescent="0.25">
      <c r="A32" s="67" t="s">
        <v>27</v>
      </c>
      <c r="B32" s="92"/>
      <c r="C32" s="100"/>
      <c r="D32" s="88"/>
      <c r="E32" s="98"/>
      <c r="F32" s="98"/>
      <c r="G32" s="98"/>
      <c r="H32" s="98"/>
      <c r="I32" s="98"/>
      <c r="J32" s="90"/>
      <c r="K32" s="98"/>
      <c r="L32" s="98"/>
      <c r="M32" s="98"/>
      <c r="N32" s="98"/>
      <c r="O32" s="99"/>
      <c r="Q32" s="135"/>
      <c r="S32" s="65"/>
      <c r="T32" s="94"/>
    </row>
    <row r="33" spans="1:20" ht="22.5" customHeight="1" x14ac:dyDescent="0.25">
      <c r="A33" s="141" t="s">
        <v>50</v>
      </c>
      <c r="B33" s="141"/>
      <c r="C33" s="141"/>
      <c r="D33" s="141"/>
      <c r="E33" s="141"/>
      <c r="F33" s="141"/>
      <c r="G33" s="141"/>
      <c r="H33" s="141"/>
      <c r="I33" s="141"/>
      <c r="J33" s="141"/>
      <c r="Q33" s="135"/>
    </row>
    <row r="34" spans="1:20" ht="22.65" customHeight="1" x14ac:dyDescent="0.25">
      <c r="A34" s="141" t="s">
        <v>72</v>
      </c>
      <c r="B34" s="141"/>
      <c r="C34" s="141"/>
      <c r="D34" s="141"/>
      <c r="E34" s="141"/>
      <c r="F34" s="141"/>
      <c r="G34" s="141"/>
      <c r="H34" s="141"/>
      <c r="I34" s="141"/>
      <c r="J34" s="141"/>
      <c r="Q34" s="135"/>
    </row>
    <row r="35" spans="1:20" ht="20.25" customHeight="1" x14ac:dyDescent="0.25">
      <c r="A35" s="141" t="s">
        <v>83</v>
      </c>
      <c r="B35" s="141"/>
      <c r="C35" s="141"/>
      <c r="D35" s="141"/>
      <c r="E35" s="141"/>
      <c r="F35" s="141"/>
      <c r="G35" s="141"/>
      <c r="H35" s="141"/>
      <c r="I35" s="141"/>
      <c r="J35" s="141"/>
      <c r="Q35" s="135"/>
    </row>
    <row r="36" spans="1:20" ht="20.25" customHeight="1" x14ac:dyDescent="0.25">
      <c r="A36" s="72" t="s">
        <v>52</v>
      </c>
      <c r="B36" s="72"/>
      <c r="C36" s="72"/>
      <c r="D36" s="72"/>
      <c r="E36" s="72"/>
      <c r="F36" s="72"/>
      <c r="G36" s="72"/>
      <c r="H36" s="72"/>
      <c r="I36" s="72"/>
      <c r="J36" s="72"/>
      <c r="L36" s="72"/>
      <c r="N36" s="72"/>
      <c r="Q36" s="135"/>
    </row>
    <row r="37" spans="1:20" ht="20.25" customHeight="1" x14ac:dyDescent="0.25">
      <c r="A37" s="72"/>
      <c r="B37" s="72"/>
      <c r="C37" s="72"/>
      <c r="D37" s="72"/>
      <c r="E37" s="143" t="s">
        <v>84</v>
      </c>
      <c r="F37" s="143"/>
      <c r="G37" s="143"/>
      <c r="H37" s="143"/>
      <c r="I37" s="143"/>
      <c r="J37" s="72"/>
      <c r="K37" s="143" t="s">
        <v>85</v>
      </c>
      <c r="L37" s="143"/>
      <c r="M37" s="143"/>
      <c r="N37" s="143"/>
      <c r="O37" s="143"/>
      <c r="Q37" s="135"/>
    </row>
    <row r="38" spans="1:20" ht="20.25" customHeight="1" x14ac:dyDescent="0.25">
      <c r="A38" s="72"/>
      <c r="B38" s="72"/>
      <c r="C38" s="72"/>
      <c r="D38" s="72"/>
      <c r="E38" s="144" t="s">
        <v>21</v>
      </c>
      <c r="F38" s="144"/>
      <c r="G38" s="144"/>
      <c r="H38" s="144"/>
      <c r="I38" s="144"/>
      <c r="J38" s="72"/>
      <c r="K38" s="62"/>
      <c r="L38" s="72"/>
      <c r="M38" s="12" t="s">
        <v>33</v>
      </c>
      <c r="N38" s="72"/>
      <c r="O38" s="62"/>
      <c r="Q38" s="135"/>
    </row>
    <row r="39" spans="1:20" ht="22.65" customHeight="1" x14ac:dyDescent="0.25">
      <c r="E39" s="75"/>
      <c r="G39" s="76"/>
      <c r="I39" s="63" t="s">
        <v>17</v>
      </c>
      <c r="K39" s="75"/>
      <c r="M39" s="76"/>
      <c r="O39" s="77" t="s">
        <v>17</v>
      </c>
      <c r="Q39" s="135"/>
    </row>
    <row r="40" spans="1:20" s="82" customFormat="1" ht="22.65" customHeight="1" x14ac:dyDescent="0.25">
      <c r="A40" s="142" t="s">
        <v>58</v>
      </c>
      <c r="B40" s="142"/>
      <c r="C40" s="142"/>
      <c r="D40" s="78"/>
      <c r="E40" s="79" t="s">
        <v>60</v>
      </c>
      <c r="F40" s="80"/>
      <c r="G40" s="79" t="s">
        <v>18</v>
      </c>
      <c r="H40" s="80"/>
      <c r="I40" s="64" t="s">
        <v>28</v>
      </c>
      <c r="J40" s="80"/>
      <c r="K40" s="79" t="s">
        <v>60</v>
      </c>
      <c r="L40" s="80"/>
      <c r="M40" s="79" t="s">
        <v>18</v>
      </c>
      <c r="N40" s="80"/>
      <c r="O40" s="81" t="s">
        <v>28</v>
      </c>
      <c r="Q40" s="135"/>
    </row>
    <row r="41" spans="1:20" ht="22.65" customHeight="1" x14ac:dyDescent="0.25">
      <c r="A41" s="77"/>
      <c r="B41" s="77"/>
      <c r="C41" s="77"/>
      <c r="D41" s="77"/>
      <c r="E41" s="75" t="s">
        <v>76</v>
      </c>
      <c r="F41" s="78"/>
      <c r="G41" s="75" t="s">
        <v>76</v>
      </c>
      <c r="H41" s="78"/>
      <c r="I41" s="63" t="s">
        <v>19</v>
      </c>
      <c r="J41" s="78"/>
      <c r="K41" s="75" t="s">
        <v>76</v>
      </c>
      <c r="L41" s="78"/>
      <c r="M41" s="75" t="s">
        <v>76</v>
      </c>
      <c r="N41" s="78"/>
      <c r="O41" s="77" t="s">
        <v>19</v>
      </c>
      <c r="Q41" s="135"/>
    </row>
    <row r="42" spans="1:20" s="91" customFormat="1" ht="22.65" customHeight="1" x14ac:dyDescent="0.25">
      <c r="A42" s="87"/>
      <c r="B42" s="92" t="s">
        <v>104</v>
      </c>
      <c r="C42" s="100" t="s">
        <v>105</v>
      </c>
      <c r="D42" s="88"/>
      <c r="E42" s="98">
        <v>19851</v>
      </c>
      <c r="F42" s="98"/>
      <c r="G42" s="98">
        <v>19857</v>
      </c>
      <c r="H42" s="98"/>
      <c r="I42" s="99">
        <v>0.11</v>
      </c>
      <c r="J42" s="90"/>
      <c r="K42" s="98">
        <v>19774</v>
      </c>
      <c r="L42" s="98"/>
      <c r="M42" s="98">
        <v>19785</v>
      </c>
      <c r="N42" s="98"/>
      <c r="O42" s="99">
        <v>0.11</v>
      </c>
      <c r="Q42" s="135"/>
      <c r="R42" s="133"/>
      <c r="S42" s="101"/>
      <c r="T42" s="94"/>
    </row>
    <row r="43" spans="1:20" s="91" customFormat="1" ht="22.65" customHeight="1" x14ac:dyDescent="0.25">
      <c r="A43" s="87"/>
      <c r="B43" s="92" t="s">
        <v>106</v>
      </c>
      <c r="C43" s="100" t="s">
        <v>107</v>
      </c>
      <c r="D43" s="88"/>
      <c r="E43" s="98">
        <v>24680</v>
      </c>
      <c r="F43" s="98"/>
      <c r="G43" s="98">
        <v>24696</v>
      </c>
      <c r="H43" s="98"/>
      <c r="I43" s="99">
        <v>0.14000000000000001</v>
      </c>
      <c r="J43" s="90"/>
      <c r="K43" s="98">
        <v>24537</v>
      </c>
      <c r="L43" s="98"/>
      <c r="M43" s="98">
        <v>24532</v>
      </c>
      <c r="N43" s="98"/>
      <c r="O43" s="99">
        <v>0.14000000000000001</v>
      </c>
      <c r="Q43" s="135"/>
      <c r="R43" s="133"/>
      <c r="S43" s="101"/>
      <c r="T43" s="94"/>
    </row>
    <row r="44" spans="1:20" s="91" customFormat="1" ht="22.65" customHeight="1" x14ac:dyDescent="0.25">
      <c r="A44" s="91" t="s">
        <v>70</v>
      </c>
      <c r="B44" s="92"/>
      <c r="C44" s="100"/>
      <c r="D44" s="88"/>
      <c r="E44" s="98"/>
      <c r="F44" s="98"/>
      <c r="G44" s="98"/>
      <c r="H44" s="98"/>
      <c r="I44" s="102"/>
      <c r="J44" s="90"/>
      <c r="K44" s="98"/>
      <c r="L44" s="98"/>
      <c r="M44" s="98"/>
      <c r="N44" s="98"/>
      <c r="O44" s="102"/>
      <c r="Q44" s="135"/>
      <c r="S44" s="65"/>
      <c r="T44" s="94"/>
    </row>
    <row r="45" spans="1:20" s="91" customFormat="1" ht="22.65" customHeight="1" x14ac:dyDescent="0.25">
      <c r="A45" s="87"/>
      <c r="B45" s="92" t="s">
        <v>108</v>
      </c>
      <c r="C45" s="100" t="s">
        <v>109</v>
      </c>
      <c r="D45" s="88"/>
      <c r="E45" s="98">
        <v>0</v>
      </c>
      <c r="F45" s="98"/>
      <c r="G45" s="98">
        <v>0</v>
      </c>
      <c r="H45" s="98"/>
      <c r="I45" s="99">
        <v>0</v>
      </c>
      <c r="J45" s="90"/>
      <c r="K45" s="98">
        <v>49917</v>
      </c>
      <c r="L45" s="98"/>
      <c r="M45" s="98">
        <v>49908</v>
      </c>
      <c r="N45" s="98"/>
      <c r="O45" s="99">
        <v>0.28999999999999998</v>
      </c>
      <c r="Q45" s="135"/>
      <c r="S45" s="103"/>
      <c r="T45" s="94"/>
    </row>
    <row r="46" spans="1:20" s="91" customFormat="1" ht="22.65" customHeight="1" x14ac:dyDescent="0.25">
      <c r="A46" s="87"/>
      <c r="B46" s="92" t="s">
        <v>110</v>
      </c>
      <c r="C46" s="100" t="s">
        <v>111</v>
      </c>
      <c r="D46" s="88"/>
      <c r="E46" s="98">
        <v>0</v>
      </c>
      <c r="F46" s="98"/>
      <c r="G46" s="98">
        <v>0</v>
      </c>
      <c r="H46" s="98"/>
      <c r="I46" s="99">
        <v>0</v>
      </c>
      <c r="J46" s="90"/>
      <c r="K46" s="98">
        <v>39784</v>
      </c>
      <c r="L46" s="98"/>
      <c r="M46" s="98">
        <v>39742</v>
      </c>
      <c r="N46" s="98"/>
      <c r="O46" s="99">
        <v>0.23</v>
      </c>
      <c r="Q46" s="135"/>
      <c r="S46" s="104"/>
      <c r="T46" s="94"/>
    </row>
    <row r="47" spans="1:20" s="91" customFormat="1" ht="22.65" customHeight="1" x14ac:dyDescent="0.25">
      <c r="A47" s="87"/>
      <c r="B47" s="92" t="s">
        <v>112</v>
      </c>
      <c r="C47" s="100" t="s">
        <v>113</v>
      </c>
      <c r="D47" s="88"/>
      <c r="E47" s="98">
        <v>4989</v>
      </c>
      <c r="F47" s="98"/>
      <c r="G47" s="98">
        <v>4989</v>
      </c>
      <c r="H47" s="98"/>
      <c r="I47" s="99">
        <v>0.03</v>
      </c>
      <c r="J47" s="90"/>
      <c r="K47" s="98">
        <v>4961</v>
      </c>
      <c r="L47" s="98"/>
      <c r="M47" s="98">
        <v>4962</v>
      </c>
      <c r="N47" s="98"/>
      <c r="O47" s="99">
        <v>0.03</v>
      </c>
      <c r="Q47" s="135"/>
      <c r="S47" s="134"/>
      <c r="T47" s="94"/>
    </row>
    <row r="48" spans="1:20" s="91" customFormat="1" ht="22.65" customHeight="1" x14ac:dyDescent="0.25">
      <c r="A48" s="87"/>
      <c r="B48" s="92" t="s">
        <v>114</v>
      </c>
      <c r="C48" s="100" t="s">
        <v>115</v>
      </c>
      <c r="D48" s="88"/>
      <c r="E48" s="98">
        <v>29905</v>
      </c>
      <c r="F48" s="98"/>
      <c r="G48" s="98">
        <v>29905</v>
      </c>
      <c r="H48" s="98"/>
      <c r="I48" s="99">
        <v>0.17</v>
      </c>
      <c r="J48" s="90"/>
      <c r="K48" s="98">
        <v>29740</v>
      </c>
      <c r="L48" s="98"/>
      <c r="M48" s="98">
        <v>29737</v>
      </c>
      <c r="N48" s="98"/>
      <c r="O48" s="99">
        <v>0.17</v>
      </c>
      <c r="Q48" s="135"/>
      <c r="S48" s="134"/>
      <c r="T48" s="94"/>
    </row>
    <row r="49" spans="1:20" s="91" customFormat="1" ht="22.65" customHeight="1" x14ac:dyDescent="0.25">
      <c r="A49" s="87"/>
      <c r="B49" s="92" t="s">
        <v>125</v>
      </c>
      <c r="C49" s="100" t="s">
        <v>127</v>
      </c>
      <c r="D49" s="88"/>
      <c r="E49" s="98">
        <v>29776</v>
      </c>
      <c r="F49" s="98"/>
      <c r="G49" s="98">
        <v>29770</v>
      </c>
      <c r="H49" s="98"/>
      <c r="I49" s="99">
        <v>0.17</v>
      </c>
      <c r="J49" s="90"/>
      <c r="K49" s="98">
        <v>0</v>
      </c>
      <c r="L49" s="98"/>
      <c r="M49" s="98">
        <v>0</v>
      </c>
      <c r="N49" s="98"/>
      <c r="O49" s="99">
        <v>0</v>
      </c>
      <c r="Q49" s="135"/>
      <c r="S49" s="134"/>
      <c r="T49" s="94"/>
    </row>
    <row r="50" spans="1:20" s="91" customFormat="1" ht="22.65" customHeight="1" x14ac:dyDescent="0.25">
      <c r="A50" s="87"/>
      <c r="B50" s="92" t="s">
        <v>126</v>
      </c>
      <c r="C50" s="100" t="s">
        <v>128</v>
      </c>
      <c r="D50" s="88"/>
      <c r="E50" s="98">
        <v>297559</v>
      </c>
      <c r="F50" s="98"/>
      <c r="G50" s="98">
        <v>297437</v>
      </c>
      <c r="H50" s="98"/>
      <c r="I50" s="99">
        <v>1.72</v>
      </c>
      <c r="J50" s="90"/>
      <c r="K50" s="98">
        <v>0</v>
      </c>
      <c r="L50" s="98"/>
      <c r="M50" s="98">
        <v>0</v>
      </c>
      <c r="N50" s="98"/>
      <c r="O50" s="99">
        <v>0</v>
      </c>
      <c r="Q50" s="135"/>
      <c r="S50" s="134"/>
      <c r="T50" s="94"/>
    </row>
    <row r="51" spans="1:20" s="91" customFormat="1" ht="22.65" customHeight="1" x14ac:dyDescent="0.25">
      <c r="A51" s="87" t="s">
        <v>29</v>
      </c>
      <c r="E51" s="105">
        <f>SUM(E19:E30,E42:E50)</f>
        <v>878870</v>
      </c>
      <c r="F51" s="106"/>
      <c r="G51" s="105">
        <f>SUM(G19:G30,G42:G50)</f>
        <v>878475</v>
      </c>
      <c r="H51" s="106"/>
      <c r="I51" s="107">
        <f>SUM(I19:I30,I42:I50)</f>
        <v>5.08</v>
      </c>
      <c r="K51" s="105">
        <f>SUM(K19:K30,K42:K50)</f>
        <v>842832</v>
      </c>
      <c r="L51" s="106"/>
      <c r="M51" s="105">
        <f>SUM(M18:M30,M42:M50)</f>
        <v>842611</v>
      </c>
      <c r="N51" s="106"/>
      <c r="O51" s="107">
        <f>SUM(O18:O30,O42:O50)</f>
        <v>4.83</v>
      </c>
      <c r="Q51" s="135"/>
      <c r="S51" s="65"/>
      <c r="T51" s="94"/>
    </row>
    <row r="52" spans="1:20" s="91" customFormat="1" ht="22.65" customHeight="1" thickBot="1" x14ac:dyDescent="0.3">
      <c r="A52" s="87" t="s">
        <v>42</v>
      </c>
      <c r="E52" s="108">
        <f>+E15+E51</f>
        <v>15626324</v>
      </c>
      <c r="F52" s="106"/>
      <c r="G52" s="108">
        <f>+G15+G51</f>
        <v>17276007</v>
      </c>
      <c r="H52" s="106"/>
      <c r="I52" s="109">
        <f>+I15+I51</f>
        <v>100</v>
      </c>
      <c r="K52" s="108">
        <f>+K15+K51</f>
        <v>15859903</v>
      </c>
      <c r="L52" s="106"/>
      <c r="M52" s="108">
        <f>+M15+M51</f>
        <v>17462702</v>
      </c>
      <c r="N52" s="106"/>
      <c r="O52" s="109">
        <f>+O15+O51</f>
        <v>100</v>
      </c>
      <c r="Q52" s="135"/>
      <c r="S52" s="65"/>
      <c r="T52" s="94"/>
    </row>
    <row r="53" spans="1:20" ht="22.65" customHeight="1" thickTop="1" x14ac:dyDescent="0.25">
      <c r="A53" s="84"/>
      <c r="E53" s="86"/>
      <c r="F53" s="85"/>
      <c r="G53" s="86">
        <f>G52-BS!I10</f>
        <v>0</v>
      </c>
      <c r="H53" s="85"/>
      <c r="I53" s="71"/>
      <c r="K53" s="86"/>
      <c r="L53" s="85"/>
      <c r="M53" s="86">
        <f>M52-BS!K10</f>
        <v>0</v>
      </c>
      <c r="N53" s="85"/>
      <c r="O53" s="71"/>
    </row>
    <row r="54" spans="1:20" ht="22.65" customHeight="1" x14ac:dyDescent="0.25">
      <c r="A54" s="67" t="s">
        <v>27</v>
      </c>
      <c r="B54" s="76"/>
      <c r="C54" s="76"/>
      <c r="D54" s="76"/>
      <c r="J54" s="76"/>
      <c r="O54" s="65"/>
    </row>
    <row r="55" spans="1:20" ht="21" customHeight="1" x14ac:dyDescent="0.25">
      <c r="O55" s="65"/>
    </row>
  </sheetData>
  <mergeCells count="14">
    <mergeCell ref="A34:J34"/>
    <mergeCell ref="A40:C40"/>
    <mergeCell ref="A35:J35"/>
    <mergeCell ref="E37:I37"/>
    <mergeCell ref="K5:O5"/>
    <mergeCell ref="E5:I5"/>
    <mergeCell ref="E6:I6"/>
    <mergeCell ref="K37:O37"/>
    <mergeCell ref="E38:I38"/>
    <mergeCell ref="A1:J1"/>
    <mergeCell ref="A2:J2"/>
    <mergeCell ref="A3:J3"/>
    <mergeCell ref="A8:C8"/>
    <mergeCell ref="A33:J33"/>
  </mergeCells>
  <pageMargins left="0.82677165354330717" right="0.39370078740157483" top="0.74803149606299213" bottom="0.39370078740157483" header="0.31496062992125984" footer="0.31496062992125984"/>
  <pageSetup paperSize="9" scale="65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Q76"/>
  <sheetViews>
    <sheetView showGridLines="0" zoomScaleNormal="100" zoomScaleSheetLayoutView="175" workbookViewId="0">
      <selection activeCell="L54" sqref="L54"/>
    </sheetView>
  </sheetViews>
  <sheetFormatPr defaultColWidth="9.109375" defaultRowHeight="23.4" customHeight="1" x14ac:dyDescent="0.25"/>
  <cols>
    <col min="1" max="1" width="14.44140625" style="9" customWidth="1"/>
    <col min="2" max="2" width="9.109375" style="9"/>
    <col min="3" max="3" width="12.5546875" style="9" customWidth="1"/>
    <col min="4" max="4" width="10.44140625" style="9" customWidth="1"/>
    <col min="5" max="5" width="2.5546875" style="9" customWidth="1"/>
    <col min="6" max="6" width="5.44140625" style="9" customWidth="1"/>
    <col min="7" max="7" width="2.5546875" style="9" customWidth="1"/>
    <col min="8" max="8" width="9.88671875" style="10" customWidth="1"/>
    <col min="9" max="9" width="1.44140625" style="9" customWidth="1"/>
    <col min="10" max="10" width="16.44140625" style="2" customWidth="1"/>
    <col min="11" max="11" width="0.88671875" style="11" customWidth="1"/>
    <col min="12" max="12" width="16.44140625" style="21" customWidth="1"/>
    <col min="13" max="13" width="0.88671875" style="9" customWidth="1"/>
    <col min="14" max="14" width="15.109375" style="9" bestFit="1" customWidth="1"/>
    <col min="15" max="15" width="13.5546875" style="9" bestFit="1" customWidth="1"/>
    <col min="16" max="16384" width="9.109375" style="9"/>
  </cols>
  <sheetData>
    <row r="1" spans="1:17" s="21" customFormat="1" ht="23.4" customHeight="1" x14ac:dyDescent="0.25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21</v>
      </c>
      <c r="M1" s="9"/>
      <c r="N1" s="9"/>
      <c r="O1" s="9"/>
    </row>
    <row r="2" spans="1:17" s="21" customFormat="1" ht="23.4" customHeight="1" x14ac:dyDescent="0.25">
      <c r="A2" s="145" t="s">
        <v>50</v>
      </c>
      <c r="B2" s="145"/>
      <c r="C2" s="145"/>
      <c r="D2" s="145"/>
      <c r="E2" s="145"/>
      <c r="F2" s="145"/>
      <c r="G2" s="145"/>
      <c r="H2" s="145"/>
      <c r="I2" s="145"/>
      <c r="J2" s="145"/>
      <c r="K2" s="11"/>
      <c r="M2" s="9"/>
      <c r="N2" s="9"/>
      <c r="O2" s="9"/>
    </row>
    <row r="3" spans="1:17" s="21" customFormat="1" ht="23.4" customHeight="1" x14ac:dyDescent="0.25">
      <c r="A3" s="145" t="s">
        <v>69</v>
      </c>
      <c r="B3" s="145"/>
      <c r="C3" s="145"/>
      <c r="D3" s="145"/>
      <c r="E3" s="145"/>
      <c r="F3" s="145"/>
      <c r="G3" s="145"/>
      <c r="H3" s="145"/>
      <c r="I3" s="145"/>
      <c r="J3" s="145"/>
      <c r="K3" s="11"/>
      <c r="M3" s="9"/>
      <c r="N3" s="9"/>
      <c r="O3" s="9"/>
    </row>
    <row r="4" spans="1:17" s="21" customFormat="1" ht="23.4" customHeight="1" x14ac:dyDescent="0.25">
      <c r="A4" s="73" t="s">
        <v>82</v>
      </c>
      <c r="B4" s="12"/>
      <c r="C4" s="12"/>
      <c r="D4" s="12"/>
      <c r="E4" s="12"/>
      <c r="F4" s="12"/>
      <c r="G4" s="12"/>
      <c r="H4" s="3"/>
      <c r="I4" s="12"/>
      <c r="K4" s="11"/>
      <c r="M4" s="9"/>
      <c r="N4" s="9"/>
      <c r="O4" s="9"/>
    </row>
    <row r="5" spans="1:17" s="21" customFormat="1" ht="23.4" customHeight="1" x14ac:dyDescent="0.25">
      <c r="A5" s="73"/>
      <c r="B5" s="12"/>
      <c r="C5" s="12"/>
      <c r="D5" s="12"/>
      <c r="E5" s="12"/>
      <c r="F5" s="12"/>
      <c r="G5" s="12"/>
      <c r="H5" s="3"/>
      <c r="I5" s="12"/>
      <c r="K5" s="11"/>
      <c r="L5" s="7" t="s">
        <v>22</v>
      </c>
      <c r="M5" s="9"/>
      <c r="N5" s="9"/>
      <c r="O5" s="9"/>
    </row>
    <row r="6" spans="1:17" s="21" customFormat="1" ht="23.4" customHeight="1" x14ac:dyDescent="0.25">
      <c r="A6" s="2"/>
      <c r="B6" s="2"/>
      <c r="C6" s="2"/>
      <c r="D6" s="2"/>
      <c r="E6" s="12"/>
      <c r="F6" s="12"/>
      <c r="G6" s="2"/>
      <c r="H6" s="59" t="s">
        <v>0</v>
      </c>
      <c r="I6" s="13"/>
      <c r="J6" s="54">
        <v>2567</v>
      </c>
      <c r="K6" s="53"/>
      <c r="L6" s="54">
        <v>2566</v>
      </c>
      <c r="M6" s="9"/>
      <c r="N6" s="9"/>
      <c r="O6" s="9"/>
      <c r="Q6" s="9"/>
    </row>
    <row r="7" spans="1:17" s="21" customFormat="1" ht="23.4" customHeight="1" x14ac:dyDescent="0.25">
      <c r="A7" s="1" t="s">
        <v>8</v>
      </c>
      <c r="B7" s="2"/>
      <c r="C7" s="2"/>
      <c r="D7" s="2"/>
      <c r="E7" s="2"/>
      <c r="F7" s="2"/>
      <c r="G7" s="2"/>
      <c r="H7" s="3"/>
      <c r="I7" s="12"/>
      <c r="J7" s="12"/>
      <c r="K7" s="11"/>
      <c r="L7" s="12"/>
      <c r="M7" s="9"/>
      <c r="N7" s="9"/>
      <c r="O7" s="9"/>
    </row>
    <row r="8" spans="1:17" s="21" customFormat="1" ht="23.4" customHeight="1" x14ac:dyDescent="0.25">
      <c r="A8" s="15" t="s">
        <v>43</v>
      </c>
      <c r="B8" s="2"/>
      <c r="C8" s="2"/>
      <c r="D8" s="2"/>
      <c r="E8" s="2"/>
      <c r="F8" s="2"/>
      <c r="G8" s="2"/>
      <c r="H8" s="3">
        <v>10</v>
      </c>
      <c r="I8" s="30"/>
      <c r="J8" s="31">
        <v>273211</v>
      </c>
      <c r="K8" s="16"/>
      <c r="L8" s="31">
        <v>227056</v>
      </c>
      <c r="M8" s="9"/>
      <c r="N8" s="65"/>
      <c r="O8" s="9"/>
    </row>
    <row r="9" spans="1:17" s="21" customFormat="1" ht="23.4" customHeight="1" x14ac:dyDescent="0.25">
      <c r="A9" s="1" t="s">
        <v>30</v>
      </c>
      <c r="B9" s="2"/>
      <c r="C9" s="2"/>
      <c r="D9" s="2"/>
      <c r="E9" s="2"/>
      <c r="F9" s="2"/>
      <c r="G9" s="2"/>
      <c r="H9" s="3"/>
      <c r="I9" s="30"/>
      <c r="J9" s="24">
        <f>SUM(J8:J8)</f>
        <v>273211</v>
      </c>
      <c r="K9" s="16"/>
      <c r="L9" s="24">
        <f>SUM(L8:L8)</f>
        <v>227056</v>
      </c>
      <c r="M9" s="9"/>
      <c r="N9" s="9"/>
      <c r="O9" s="9"/>
    </row>
    <row r="10" spans="1:17" s="21" customFormat="1" ht="23.4" customHeight="1" x14ac:dyDescent="0.25">
      <c r="A10" s="1" t="s">
        <v>9</v>
      </c>
      <c r="B10" s="2"/>
      <c r="C10" s="2"/>
      <c r="D10" s="2"/>
      <c r="E10" s="2"/>
      <c r="F10" s="2"/>
      <c r="G10" s="2"/>
      <c r="H10" s="3"/>
      <c r="I10" s="30"/>
      <c r="J10" s="33"/>
      <c r="K10" s="16"/>
      <c r="L10" s="33"/>
      <c r="M10" s="9"/>
      <c r="N10" s="9"/>
      <c r="O10" s="9"/>
    </row>
    <row r="11" spans="1:17" s="21" customFormat="1" ht="23.4" customHeight="1" x14ac:dyDescent="0.25">
      <c r="A11" s="5" t="s">
        <v>44</v>
      </c>
      <c r="B11" s="2"/>
      <c r="C11" s="2"/>
      <c r="D11" s="2"/>
      <c r="E11" s="2"/>
      <c r="F11" s="2"/>
      <c r="G11" s="2"/>
      <c r="H11" s="3">
        <v>11</v>
      </c>
      <c r="I11" s="30"/>
      <c r="J11" s="30">
        <v>2337</v>
      </c>
      <c r="K11" s="16"/>
      <c r="L11" s="30">
        <v>2342</v>
      </c>
      <c r="M11" s="9"/>
      <c r="N11" s="9"/>
      <c r="O11" s="9"/>
    </row>
    <row r="12" spans="1:17" s="21" customFormat="1" ht="23.4" customHeight="1" x14ac:dyDescent="0.25">
      <c r="A12" s="6" t="s">
        <v>23</v>
      </c>
      <c r="B12" s="2"/>
      <c r="C12" s="2"/>
      <c r="D12" s="2"/>
      <c r="E12" s="2"/>
      <c r="F12" s="2"/>
      <c r="G12" s="2"/>
      <c r="H12" s="3">
        <v>11</v>
      </c>
      <c r="I12" s="30"/>
      <c r="J12" s="30">
        <v>689</v>
      </c>
      <c r="K12" s="16"/>
      <c r="L12" s="30">
        <v>718</v>
      </c>
      <c r="M12" s="9"/>
      <c r="N12" s="9"/>
      <c r="O12" s="9"/>
    </row>
    <row r="13" spans="1:17" s="21" customFormat="1" ht="23.4" customHeight="1" x14ac:dyDescent="0.25">
      <c r="A13" s="6" t="s">
        <v>24</v>
      </c>
      <c r="B13" s="2"/>
      <c r="C13" s="2"/>
      <c r="D13" s="2"/>
      <c r="E13" s="2"/>
      <c r="F13" s="2"/>
      <c r="G13" s="2"/>
      <c r="H13" s="3"/>
      <c r="I13" s="30"/>
      <c r="J13" s="30">
        <v>950</v>
      </c>
      <c r="K13" s="16"/>
      <c r="L13" s="30">
        <v>862</v>
      </c>
      <c r="M13" s="9"/>
      <c r="N13" s="9"/>
      <c r="O13" s="9"/>
    </row>
    <row r="14" spans="1:17" s="21" customFormat="1" ht="23.4" customHeight="1" x14ac:dyDescent="0.25">
      <c r="A14" s="6" t="s">
        <v>25</v>
      </c>
      <c r="B14" s="2"/>
      <c r="C14" s="2"/>
      <c r="D14" s="2"/>
      <c r="E14" s="2"/>
      <c r="F14" s="2"/>
      <c r="G14" s="2"/>
      <c r="H14" s="3"/>
      <c r="I14" s="30"/>
      <c r="J14" s="30">
        <v>604</v>
      </c>
      <c r="K14" s="16"/>
      <c r="L14" s="30">
        <v>589</v>
      </c>
      <c r="M14" s="9"/>
      <c r="N14" s="9"/>
      <c r="O14" s="9"/>
    </row>
    <row r="15" spans="1:17" s="21" customFormat="1" ht="23.4" customHeight="1" x14ac:dyDescent="0.25">
      <c r="A15" s="5" t="s">
        <v>26</v>
      </c>
      <c r="B15" s="2"/>
      <c r="C15" s="2"/>
      <c r="D15" s="2"/>
      <c r="E15" s="2"/>
      <c r="F15" s="2"/>
      <c r="G15" s="2"/>
      <c r="H15" s="3"/>
      <c r="I15" s="30"/>
      <c r="J15" s="31">
        <v>2385</v>
      </c>
      <c r="K15" s="16"/>
      <c r="L15" s="31">
        <v>2546</v>
      </c>
      <c r="M15" s="9"/>
      <c r="N15" s="9"/>
      <c r="O15" s="9"/>
    </row>
    <row r="16" spans="1:17" s="21" customFormat="1" ht="23.4" customHeight="1" x14ac:dyDescent="0.25">
      <c r="A16" s="1" t="s">
        <v>10</v>
      </c>
      <c r="B16" s="2"/>
      <c r="C16" s="2"/>
      <c r="D16" s="2"/>
      <c r="E16" s="2"/>
      <c r="F16" s="2"/>
      <c r="G16" s="2"/>
      <c r="H16" s="3"/>
      <c r="I16" s="30"/>
      <c r="J16" s="32">
        <f>SUM(J11:J15)</f>
        <v>6965</v>
      </c>
      <c r="K16" s="16"/>
      <c r="L16" s="32">
        <f>SUM(L11:L15)</f>
        <v>7057</v>
      </c>
      <c r="M16" s="9"/>
      <c r="N16" s="9"/>
      <c r="O16" s="9"/>
    </row>
    <row r="17" spans="1:15" s="21" customFormat="1" ht="23.4" customHeight="1" x14ac:dyDescent="0.25">
      <c r="A17" s="73" t="s">
        <v>32</v>
      </c>
      <c r="B17" s="2"/>
      <c r="C17" s="2"/>
      <c r="D17" s="2"/>
      <c r="E17" s="2"/>
      <c r="F17" s="2"/>
      <c r="G17" s="2"/>
      <c r="H17" s="3"/>
      <c r="I17" s="30"/>
      <c r="J17" s="34">
        <f>SUM(J9,)-J16</f>
        <v>266246</v>
      </c>
      <c r="K17" s="16"/>
      <c r="L17" s="34">
        <f>SUM(L9,)-L16</f>
        <v>219999</v>
      </c>
      <c r="M17" s="9"/>
      <c r="N17" s="9"/>
      <c r="O17" s="9"/>
    </row>
    <row r="18" spans="1:15" s="21" customFormat="1" ht="23.4" customHeight="1" x14ac:dyDescent="0.25">
      <c r="A18" s="1" t="s">
        <v>80</v>
      </c>
      <c r="B18" s="2"/>
      <c r="C18" s="2"/>
      <c r="D18" s="2"/>
      <c r="E18" s="2"/>
      <c r="F18" s="2"/>
      <c r="G18" s="2"/>
      <c r="H18" s="3"/>
      <c r="I18" s="30"/>
      <c r="J18" s="33"/>
      <c r="K18" s="16"/>
      <c r="L18" s="33"/>
      <c r="M18" s="9"/>
      <c r="N18" s="9"/>
      <c r="O18" s="9"/>
    </row>
    <row r="19" spans="1:15" s="21" customFormat="1" ht="23.4" customHeight="1" x14ac:dyDescent="0.25">
      <c r="A19" s="2" t="s">
        <v>71</v>
      </c>
      <c r="B19" s="2"/>
      <c r="C19" s="2"/>
      <c r="D19" s="2"/>
      <c r="E19" s="2"/>
      <c r="F19" s="2"/>
      <c r="G19" s="2"/>
      <c r="H19" s="3"/>
      <c r="I19" s="30"/>
      <c r="J19" s="30">
        <v>-18</v>
      </c>
      <c r="K19" s="16"/>
      <c r="L19" s="30">
        <v>-48</v>
      </c>
      <c r="M19" s="9"/>
      <c r="N19" s="9"/>
      <c r="O19" s="9"/>
    </row>
    <row r="20" spans="1:15" s="21" customFormat="1" ht="23.4" customHeight="1" x14ac:dyDescent="0.25">
      <c r="A20" s="5" t="s">
        <v>131</v>
      </c>
      <c r="B20" s="2"/>
      <c r="C20" s="2"/>
      <c r="D20" s="2"/>
      <c r="E20" s="2"/>
      <c r="F20" s="2"/>
      <c r="G20" s="2"/>
      <c r="H20" s="3">
        <v>6</v>
      </c>
      <c r="I20" s="30"/>
      <c r="J20" s="35">
        <v>46885</v>
      </c>
      <c r="K20" s="16"/>
      <c r="L20" s="35">
        <v>40765</v>
      </c>
      <c r="M20" s="9"/>
      <c r="N20" s="9"/>
      <c r="O20" s="9"/>
    </row>
    <row r="21" spans="1:15" s="21" customFormat="1" ht="23.4" customHeight="1" x14ac:dyDescent="0.25">
      <c r="A21" s="1" t="s">
        <v>132</v>
      </c>
      <c r="B21" s="2"/>
      <c r="C21" s="2"/>
      <c r="D21" s="2"/>
      <c r="E21" s="2"/>
      <c r="F21" s="2"/>
      <c r="G21" s="2"/>
      <c r="H21" s="3"/>
      <c r="I21" s="30"/>
      <c r="J21" s="32">
        <f>SUM(J19:J20)</f>
        <v>46867</v>
      </c>
      <c r="K21" s="16"/>
      <c r="L21" s="32">
        <f>SUM(L19:L20)</f>
        <v>40717</v>
      </c>
      <c r="M21" s="9"/>
      <c r="N21" s="9"/>
      <c r="O21" s="9"/>
    </row>
    <row r="22" spans="1:15" s="21" customFormat="1" ht="23.4" customHeight="1" thickBot="1" x14ac:dyDescent="0.3">
      <c r="A22" s="73" t="s">
        <v>119</v>
      </c>
      <c r="B22" s="2"/>
      <c r="C22" s="2"/>
      <c r="D22" s="2"/>
      <c r="E22" s="2"/>
      <c r="F22" s="2"/>
      <c r="G22" s="2"/>
      <c r="H22" s="3"/>
      <c r="I22" s="30"/>
      <c r="J22" s="36">
        <f>SUM(J21,J17)</f>
        <v>313113</v>
      </c>
      <c r="K22" s="16"/>
      <c r="L22" s="36">
        <f>SUM(L21,L17)</f>
        <v>260716</v>
      </c>
      <c r="M22" s="9"/>
      <c r="N22" s="9"/>
      <c r="O22" s="9"/>
    </row>
    <row r="23" spans="1:15" s="21" customFormat="1" ht="23.4" customHeight="1" thickTop="1" x14ac:dyDescent="0.25">
      <c r="A23" s="6"/>
      <c r="B23" s="2"/>
      <c r="C23" s="2"/>
      <c r="D23" s="2"/>
      <c r="E23" s="2"/>
      <c r="F23" s="2"/>
      <c r="G23" s="2"/>
      <c r="H23" s="10"/>
      <c r="I23" s="9"/>
      <c r="J23" s="2"/>
      <c r="K23" s="11"/>
      <c r="M23" s="9"/>
      <c r="N23" s="9"/>
      <c r="O23" s="9"/>
    </row>
    <row r="24" spans="1:15" s="21" customFormat="1" ht="23.4" customHeight="1" x14ac:dyDescent="0.25">
      <c r="A24" s="2" t="s">
        <v>27</v>
      </c>
      <c r="B24" s="2"/>
      <c r="C24" s="2"/>
      <c r="D24" s="2"/>
      <c r="E24" s="2"/>
      <c r="F24" s="2"/>
      <c r="G24" s="2"/>
      <c r="H24" s="3"/>
      <c r="I24" s="2"/>
      <c r="J24" s="2"/>
      <c r="K24" s="11"/>
      <c r="M24" s="9"/>
      <c r="N24" s="9"/>
      <c r="O24" s="9"/>
    </row>
    <row r="25" spans="1:15" s="21" customFormat="1" ht="23.4" customHeight="1" x14ac:dyDescent="0.25">
      <c r="A25" s="9"/>
      <c r="B25" s="9"/>
      <c r="C25" s="9"/>
      <c r="D25" s="9"/>
      <c r="E25" s="9"/>
      <c r="F25" s="9"/>
      <c r="G25" s="9"/>
      <c r="H25" s="10"/>
      <c r="I25" s="9"/>
      <c r="K25" s="11"/>
      <c r="L25" s="7" t="s">
        <v>21</v>
      </c>
      <c r="M25" s="9"/>
      <c r="N25" s="9"/>
      <c r="O25" s="9"/>
    </row>
    <row r="26" spans="1:15" s="21" customFormat="1" ht="23.4" customHeight="1" x14ac:dyDescent="0.25">
      <c r="A26" s="145" t="s">
        <v>50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1"/>
      <c r="L26" s="66"/>
      <c r="M26" s="9"/>
      <c r="N26" s="9"/>
      <c r="O26" s="9"/>
    </row>
    <row r="27" spans="1:15" s="21" customFormat="1" ht="23.4" customHeight="1" x14ac:dyDescent="0.25">
      <c r="A27" s="145" t="s">
        <v>11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1"/>
      <c r="L27" s="66"/>
      <c r="M27" s="9"/>
      <c r="N27" s="9"/>
      <c r="O27" s="9"/>
    </row>
    <row r="28" spans="1:15" s="21" customFormat="1" ht="23.4" customHeight="1" x14ac:dyDescent="0.25">
      <c r="A28" s="73" t="str">
        <f>+A4</f>
        <v>สำหรับงวดสามเดือนสิ้นสุดวันที่ 31 มีนาคม 2567</v>
      </c>
      <c r="B28" s="73"/>
      <c r="C28" s="73"/>
      <c r="D28" s="73"/>
      <c r="E28" s="73"/>
      <c r="F28" s="73"/>
      <c r="G28" s="73"/>
      <c r="H28" s="73"/>
      <c r="I28" s="73"/>
      <c r="J28" s="73"/>
      <c r="K28" s="11"/>
      <c r="L28" s="66"/>
      <c r="M28" s="9"/>
      <c r="N28" s="9"/>
      <c r="O28" s="9"/>
    </row>
    <row r="29" spans="1:15" s="21" customFormat="1" ht="23.4" customHeight="1" x14ac:dyDescent="0.25">
      <c r="A29" s="12"/>
      <c r="B29" s="12"/>
      <c r="C29" s="12"/>
      <c r="D29" s="12"/>
      <c r="E29" s="12"/>
      <c r="F29" s="12"/>
      <c r="G29" s="12"/>
      <c r="H29" s="3"/>
      <c r="I29" s="12"/>
      <c r="K29" s="11"/>
      <c r="L29" s="7" t="s">
        <v>22</v>
      </c>
      <c r="M29" s="9"/>
      <c r="N29" s="9"/>
      <c r="O29" s="9"/>
    </row>
    <row r="30" spans="1:15" s="21" customFormat="1" ht="23.4" customHeight="1" x14ac:dyDescent="0.25">
      <c r="A30" s="2"/>
      <c r="B30" s="2"/>
      <c r="C30" s="2"/>
      <c r="D30" s="2"/>
      <c r="E30" s="12"/>
      <c r="F30" s="12"/>
      <c r="G30" s="2"/>
      <c r="H30" s="59" t="s">
        <v>0</v>
      </c>
      <c r="I30" s="13"/>
      <c r="J30" s="54">
        <v>2567</v>
      </c>
      <c r="K30" s="14"/>
      <c r="L30" s="54">
        <v>2566</v>
      </c>
      <c r="M30" s="9"/>
      <c r="N30" s="9"/>
      <c r="O30" s="9"/>
    </row>
    <row r="31" spans="1:15" s="21" customFormat="1" ht="23.4" customHeight="1" x14ac:dyDescent="0.25">
      <c r="A31" s="1" t="s">
        <v>77</v>
      </c>
      <c r="B31" s="2"/>
      <c r="C31" s="2"/>
      <c r="D31" s="2"/>
      <c r="E31" s="2"/>
      <c r="F31" s="2"/>
      <c r="G31" s="2"/>
      <c r="H31" s="3"/>
      <c r="I31" s="2"/>
      <c r="J31" s="12"/>
      <c r="K31" s="11"/>
      <c r="L31" s="12"/>
      <c r="M31" s="9"/>
      <c r="N31" s="9"/>
      <c r="O31" s="9"/>
    </row>
    <row r="32" spans="1:15" ht="23.4" customHeight="1" x14ac:dyDescent="0.25">
      <c r="A32" s="2" t="s">
        <v>32</v>
      </c>
      <c r="B32" s="2"/>
      <c r="C32" s="2"/>
      <c r="D32" s="2"/>
      <c r="E32" s="2"/>
      <c r="F32" s="2"/>
      <c r="G32" s="2"/>
      <c r="I32" s="2"/>
      <c r="J32" s="30">
        <f>+J17</f>
        <v>266246</v>
      </c>
      <c r="K32" s="16"/>
      <c r="L32" s="30">
        <f>+L17</f>
        <v>219999</v>
      </c>
    </row>
    <row r="33" spans="1:12" ht="23.4" customHeight="1" x14ac:dyDescent="0.25">
      <c r="A33" s="2" t="s">
        <v>71</v>
      </c>
      <c r="B33" s="2"/>
      <c r="C33" s="2"/>
      <c r="D33" s="2"/>
      <c r="E33" s="2"/>
      <c r="F33" s="2"/>
      <c r="G33" s="2"/>
      <c r="H33" s="3"/>
      <c r="I33" s="2"/>
      <c r="J33" s="30">
        <f>J19</f>
        <v>-18</v>
      </c>
      <c r="K33" s="16"/>
      <c r="L33" s="30">
        <f>L19</f>
        <v>-48</v>
      </c>
    </row>
    <row r="34" spans="1:12" ht="23.4" customHeight="1" x14ac:dyDescent="0.25">
      <c r="A34" s="2" t="s">
        <v>131</v>
      </c>
      <c r="B34" s="2"/>
      <c r="C34" s="2"/>
      <c r="D34" s="2"/>
      <c r="E34" s="2"/>
      <c r="F34" s="2"/>
      <c r="G34" s="2"/>
      <c r="H34" s="3">
        <v>6</v>
      </c>
      <c r="I34" s="2"/>
      <c r="J34" s="31">
        <f>+J20</f>
        <v>46885</v>
      </c>
      <c r="K34" s="16"/>
      <c r="L34" s="31">
        <f>+L20</f>
        <v>40765</v>
      </c>
    </row>
    <row r="35" spans="1:12" ht="23.4" customHeight="1" x14ac:dyDescent="0.25">
      <c r="A35" s="1" t="s">
        <v>133</v>
      </c>
      <c r="B35" s="2"/>
      <c r="C35" s="2"/>
      <c r="D35" s="2"/>
      <c r="E35" s="2"/>
      <c r="F35" s="2"/>
      <c r="G35" s="2"/>
      <c r="H35" s="3"/>
      <c r="I35" s="2"/>
      <c r="J35" s="23">
        <f>SUM(J32:J34)</f>
        <v>313113</v>
      </c>
      <c r="K35" s="16"/>
      <c r="L35" s="23">
        <f>SUM(L32:L34)</f>
        <v>260716</v>
      </c>
    </row>
    <row r="36" spans="1:12" ht="23.4" customHeight="1" x14ac:dyDescent="0.25">
      <c r="A36" s="67" t="s">
        <v>73</v>
      </c>
      <c r="B36" s="2"/>
      <c r="C36" s="2"/>
      <c r="D36" s="2"/>
      <c r="E36" s="2"/>
      <c r="F36" s="2"/>
      <c r="G36" s="2"/>
      <c r="H36" s="3">
        <v>8</v>
      </c>
      <c r="I36" s="2"/>
      <c r="J36" s="30">
        <v>-208550</v>
      </c>
      <c r="K36" s="16"/>
      <c r="L36" s="30">
        <v>-208550</v>
      </c>
    </row>
    <row r="37" spans="1:12" ht="23.4" customHeight="1" x14ac:dyDescent="0.25">
      <c r="A37" s="2" t="s">
        <v>55</v>
      </c>
      <c r="B37" s="2"/>
      <c r="C37" s="2"/>
      <c r="D37" s="2"/>
      <c r="E37" s="2"/>
      <c r="F37" s="2"/>
      <c r="G37" s="2"/>
      <c r="H37" s="3">
        <v>9</v>
      </c>
      <c r="I37" s="2"/>
      <c r="J37" s="31">
        <v>-222936</v>
      </c>
      <c r="K37" s="16"/>
      <c r="L37" s="31">
        <v>-191443</v>
      </c>
    </row>
    <row r="38" spans="1:12" ht="23.4" customHeight="1" x14ac:dyDescent="0.25">
      <c r="A38" s="1" t="s">
        <v>136</v>
      </c>
      <c r="B38" s="2"/>
      <c r="C38" s="2"/>
      <c r="D38" s="2"/>
      <c r="E38" s="2"/>
      <c r="F38" s="2"/>
      <c r="G38" s="2"/>
      <c r="H38" s="3"/>
      <c r="I38" s="2"/>
      <c r="J38" s="23">
        <f>SUM(J35:J37)</f>
        <v>-118373</v>
      </c>
      <c r="K38" s="16"/>
      <c r="L38" s="23">
        <f>SUM(L35:L37)</f>
        <v>-139277</v>
      </c>
    </row>
    <row r="39" spans="1:12" ht="23.4" customHeight="1" x14ac:dyDescent="0.25">
      <c r="A39" s="2" t="s">
        <v>12</v>
      </c>
      <c r="B39" s="2"/>
      <c r="C39" s="2"/>
      <c r="D39" s="2"/>
      <c r="E39" s="2"/>
      <c r="F39" s="2"/>
      <c r="G39" s="2"/>
      <c r="H39" s="3"/>
      <c r="I39" s="2"/>
      <c r="J39" s="28">
        <f>BS!K22</f>
        <v>17949747</v>
      </c>
      <c r="K39" s="16"/>
      <c r="L39" s="28">
        <v>18877594</v>
      </c>
    </row>
    <row r="40" spans="1:12" ht="23.4" customHeight="1" thickBot="1" x14ac:dyDescent="0.3">
      <c r="A40" s="1" t="s">
        <v>13</v>
      </c>
      <c r="B40" s="2"/>
      <c r="C40" s="2"/>
      <c r="D40" s="2"/>
      <c r="E40" s="2"/>
      <c r="F40" s="2"/>
      <c r="G40" s="2"/>
      <c r="H40" s="3"/>
      <c r="I40" s="2"/>
      <c r="J40" s="27">
        <f>SUM(J38:J39)</f>
        <v>17831374</v>
      </c>
      <c r="K40" s="16"/>
      <c r="L40" s="27">
        <f>SUM(L38:L39)</f>
        <v>18738317</v>
      </c>
    </row>
    <row r="41" spans="1:12" ht="23.4" customHeight="1" thickTop="1" x14ac:dyDescent="0.25">
      <c r="A41" s="2"/>
      <c r="B41" s="2"/>
      <c r="C41" s="2"/>
      <c r="D41" s="2"/>
      <c r="E41" s="2"/>
      <c r="F41" s="2"/>
      <c r="G41" s="2"/>
      <c r="H41" s="3"/>
      <c r="I41" s="2"/>
      <c r="J41" s="56">
        <f>J40-BS!I22</f>
        <v>0</v>
      </c>
      <c r="L41" s="56"/>
    </row>
    <row r="42" spans="1:12" ht="23.4" customHeight="1" x14ac:dyDescent="0.25">
      <c r="A42" s="2" t="s">
        <v>27</v>
      </c>
      <c r="B42" s="2"/>
      <c r="C42" s="2"/>
      <c r="D42" s="2"/>
      <c r="E42" s="2"/>
      <c r="F42" s="2"/>
      <c r="G42" s="2"/>
      <c r="H42" s="3"/>
      <c r="I42" s="2"/>
    </row>
    <row r="43" spans="1:12" ht="23.4" customHeight="1" x14ac:dyDescent="0.25">
      <c r="L43" s="7" t="s">
        <v>21</v>
      </c>
    </row>
    <row r="44" spans="1:12" ht="23.4" customHeight="1" x14ac:dyDescent="0.25">
      <c r="A44" s="145" t="s">
        <v>50</v>
      </c>
      <c r="B44" s="145"/>
      <c r="C44" s="145"/>
      <c r="D44" s="145"/>
      <c r="E44" s="145"/>
      <c r="F44" s="145"/>
      <c r="G44" s="145"/>
      <c r="H44" s="145"/>
      <c r="I44" s="145"/>
      <c r="J44" s="145"/>
    </row>
    <row r="45" spans="1:12" ht="23.4" customHeight="1" x14ac:dyDescent="0.25">
      <c r="A45" s="145" t="s">
        <v>14</v>
      </c>
      <c r="B45" s="145"/>
      <c r="C45" s="145"/>
      <c r="D45" s="145"/>
      <c r="E45" s="145"/>
      <c r="F45" s="145"/>
      <c r="G45" s="145"/>
      <c r="H45" s="145"/>
      <c r="I45" s="145"/>
      <c r="J45" s="145"/>
    </row>
    <row r="46" spans="1:12" ht="23.4" customHeight="1" x14ac:dyDescent="0.25">
      <c r="A46" s="73" t="str">
        <f>+A28</f>
        <v>สำหรับงวดสามเดือนสิ้นสุดวันที่ 31 มีนาคม 2567</v>
      </c>
      <c r="B46" s="73"/>
      <c r="C46" s="73"/>
      <c r="D46" s="73"/>
      <c r="E46" s="73"/>
      <c r="F46" s="73"/>
      <c r="G46" s="73"/>
      <c r="H46" s="73"/>
      <c r="I46" s="73"/>
      <c r="J46" s="73"/>
    </row>
    <row r="47" spans="1:12" ht="23.4" customHeight="1" x14ac:dyDescent="0.25">
      <c r="A47" s="12"/>
      <c r="B47" s="12"/>
      <c r="C47" s="12"/>
      <c r="D47" s="12"/>
      <c r="E47" s="12"/>
      <c r="F47" s="12"/>
      <c r="G47" s="12"/>
      <c r="H47" s="3"/>
      <c r="I47" s="12"/>
      <c r="L47" s="7" t="s">
        <v>22</v>
      </c>
    </row>
    <row r="48" spans="1:12" ht="23.4" customHeight="1" x14ac:dyDescent="0.25">
      <c r="B48" s="2"/>
      <c r="C48" s="2"/>
      <c r="D48" s="2"/>
      <c r="E48" s="2"/>
      <c r="F48" s="2"/>
      <c r="G48" s="2"/>
      <c r="H48" s="29"/>
      <c r="I48" s="13"/>
      <c r="J48" s="54">
        <v>2567</v>
      </c>
      <c r="L48" s="54">
        <v>2566</v>
      </c>
    </row>
    <row r="49" spans="1:12" ht="23.4" customHeight="1" x14ac:dyDescent="0.25">
      <c r="A49" s="1" t="s">
        <v>15</v>
      </c>
      <c r="B49" s="2"/>
      <c r="C49" s="2"/>
      <c r="D49" s="2"/>
      <c r="E49" s="2"/>
      <c r="F49" s="2"/>
      <c r="G49" s="2"/>
      <c r="H49" s="29"/>
      <c r="I49" s="13"/>
      <c r="J49" s="68"/>
      <c r="L49" s="54"/>
    </row>
    <row r="50" spans="1:12" ht="23.4" customHeight="1" x14ac:dyDescent="0.25">
      <c r="A50" s="18" t="s">
        <v>119</v>
      </c>
      <c r="B50" s="18"/>
      <c r="C50" s="18"/>
      <c r="D50" s="18"/>
      <c r="E50" s="18"/>
      <c r="F50" s="2"/>
      <c r="G50" s="2"/>
      <c r="H50" s="3"/>
      <c r="I50" s="2"/>
      <c r="J50" s="22">
        <f>+J35</f>
        <v>313113</v>
      </c>
      <c r="K50" s="16"/>
      <c r="L50" s="22">
        <f>+L35</f>
        <v>260716</v>
      </c>
    </row>
    <row r="51" spans="1:12" s="17" customFormat="1" ht="23.4" customHeight="1" x14ac:dyDescent="0.25">
      <c r="A51" s="18" t="s">
        <v>81</v>
      </c>
      <c r="B51" s="18"/>
      <c r="C51" s="18"/>
      <c r="D51" s="18"/>
      <c r="E51" s="18"/>
      <c r="F51" s="18"/>
      <c r="G51" s="18"/>
      <c r="H51" s="19"/>
      <c r="I51" s="18"/>
      <c r="J51" s="68"/>
      <c r="K51" s="20"/>
      <c r="L51" s="68"/>
    </row>
    <row r="52" spans="1:12" ht="23.4" customHeight="1" x14ac:dyDescent="0.25">
      <c r="A52" s="2" t="s">
        <v>67</v>
      </c>
      <c r="B52" s="2"/>
      <c r="C52" s="2"/>
      <c r="D52" s="2"/>
      <c r="E52" s="2"/>
      <c r="F52" s="2"/>
      <c r="G52" s="2"/>
      <c r="H52" s="3"/>
      <c r="I52" s="2"/>
      <c r="J52" s="23"/>
      <c r="K52" s="16"/>
      <c r="L52" s="23"/>
    </row>
    <row r="53" spans="1:12" ht="23.4" customHeight="1" x14ac:dyDescent="0.25">
      <c r="A53" s="2" t="s">
        <v>31</v>
      </c>
      <c r="B53" s="2"/>
      <c r="C53" s="2"/>
      <c r="D53" s="2"/>
      <c r="E53" s="2"/>
      <c r="F53" s="2"/>
      <c r="G53" s="2"/>
      <c r="H53" s="3"/>
      <c r="I53" s="2"/>
      <c r="J53" s="22">
        <v>-570032</v>
      </c>
      <c r="K53" s="16"/>
      <c r="L53" s="22">
        <v>-960796</v>
      </c>
    </row>
    <row r="54" spans="1:12" ht="23.4" customHeight="1" x14ac:dyDescent="0.25">
      <c r="A54" s="2" t="s">
        <v>49</v>
      </c>
      <c r="B54" s="2"/>
      <c r="C54" s="2"/>
      <c r="D54" s="2"/>
      <c r="E54" s="2"/>
      <c r="F54" s="2"/>
      <c r="G54" s="2"/>
      <c r="H54" s="3"/>
      <c r="I54" s="2"/>
      <c r="J54" s="22">
        <v>535895</v>
      </c>
      <c r="K54" s="16"/>
      <c r="L54" s="22">
        <v>943703</v>
      </c>
    </row>
    <row r="55" spans="1:12" ht="23.4" customHeight="1" x14ac:dyDescent="0.25">
      <c r="A55" s="2" t="s">
        <v>45</v>
      </c>
      <c r="B55" s="2"/>
      <c r="C55" s="2"/>
      <c r="D55" s="2"/>
      <c r="E55" s="2"/>
      <c r="F55" s="2"/>
      <c r="G55" s="2"/>
      <c r="H55" s="3"/>
      <c r="I55" s="2"/>
      <c r="J55" s="22">
        <v>-5857</v>
      </c>
      <c r="K55" s="16"/>
      <c r="L55" s="22">
        <v>-6275</v>
      </c>
    </row>
    <row r="56" spans="1:12" ht="23.4" customHeight="1" x14ac:dyDescent="0.25">
      <c r="A56" s="2" t="s">
        <v>78</v>
      </c>
      <c r="B56" s="2"/>
      <c r="C56" s="2"/>
      <c r="D56" s="2"/>
      <c r="E56" s="2"/>
      <c r="F56" s="2"/>
      <c r="G56" s="2"/>
      <c r="H56" s="3"/>
      <c r="I56" s="2"/>
      <c r="J56" s="22">
        <v>-109</v>
      </c>
      <c r="K56" s="16"/>
      <c r="L56" s="22">
        <v>11</v>
      </c>
    </row>
    <row r="57" spans="1:12" ht="23.4" customHeight="1" x14ac:dyDescent="0.25">
      <c r="A57" s="2" t="s">
        <v>74</v>
      </c>
      <c r="B57" s="2"/>
      <c r="C57" s="2"/>
      <c r="D57" s="2"/>
      <c r="E57" s="2"/>
      <c r="F57" s="2"/>
      <c r="G57" s="2"/>
      <c r="H57" s="3"/>
      <c r="I57" s="2"/>
      <c r="J57" s="22">
        <v>18</v>
      </c>
      <c r="K57" s="16"/>
      <c r="L57" s="22">
        <v>48</v>
      </c>
    </row>
    <row r="58" spans="1:12" ht="23.4" customHeight="1" x14ac:dyDescent="0.25">
      <c r="A58" s="2" t="s">
        <v>46</v>
      </c>
      <c r="B58" s="2"/>
      <c r="C58" s="2"/>
      <c r="D58" s="2"/>
      <c r="E58" s="2"/>
      <c r="F58" s="2"/>
      <c r="G58" s="2"/>
      <c r="H58" s="3"/>
      <c r="I58" s="2"/>
      <c r="J58" s="22">
        <v>-269595</v>
      </c>
      <c r="K58" s="16"/>
      <c r="L58" s="22">
        <v>-224837</v>
      </c>
    </row>
    <row r="59" spans="1:12" ht="23.4" customHeight="1" x14ac:dyDescent="0.25">
      <c r="A59" s="2" t="s">
        <v>61</v>
      </c>
      <c r="B59" s="2"/>
      <c r="C59" s="2"/>
      <c r="D59" s="2"/>
      <c r="E59" s="2"/>
      <c r="F59" s="2"/>
      <c r="G59" s="2"/>
      <c r="H59" s="3"/>
      <c r="I59" s="2"/>
      <c r="J59" s="22">
        <v>480450</v>
      </c>
      <c r="K59" s="16"/>
      <c r="L59" s="22">
        <v>418474</v>
      </c>
    </row>
    <row r="60" spans="1:12" ht="23.4" customHeight="1" x14ac:dyDescent="0.25">
      <c r="A60" s="2" t="s">
        <v>134</v>
      </c>
      <c r="B60" s="2"/>
      <c r="C60" s="2"/>
      <c r="D60" s="2"/>
      <c r="E60" s="4"/>
      <c r="F60" s="4"/>
      <c r="G60" s="4"/>
      <c r="H60" s="8"/>
      <c r="I60" s="4"/>
      <c r="J60" s="23">
        <v>-46885</v>
      </c>
      <c r="K60" s="16"/>
      <c r="L60" s="23">
        <v>-40765</v>
      </c>
    </row>
    <row r="61" spans="1:12" ht="23.4" customHeight="1" x14ac:dyDescent="0.25">
      <c r="A61" s="1" t="s">
        <v>56</v>
      </c>
      <c r="B61" s="2"/>
      <c r="C61" s="2"/>
      <c r="D61" s="2"/>
      <c r="E61" s="2"/>
      <c r="F61" s="2"/>
      <c r="G61" s="2"/>
      <c r="H61" s="3"/>
      <c r="I61" s="2"/>
      <c r="J61" s="24">
        <f>SUM(J50:J60)</f>
        <v>436998</v>
      </c>
      <c r="K61" s="16"/>
      <c r="L61" s="24">
        <f>SUM(L50:L60)</f>
        <v>390279</v>
      </c>
    </row>
    <row r="62" spans="1:12" ht="23.4" customHeight="1" x14ac:dyDescent="0.25">
      <c r="A62" s="1" t="s">
        <v>47</v>
      </c>
      <c r="B62" s="2"/>
      <c r="C62" s="2"/>
      <c r="D62" s="2"/>
      <c r="E62" s="2"/>
      <c r="F62" s="2"/>
      <c r="G62" s="2"/>
      <c r="H62" s="3"/>
      <c r="I62" s="2"/>
      <c r="J62" s="23"/>
      <c r="K62" s="16"/>
      <c r="L62" s="23"/>
    </row>
    <row r="63" spans="1:12" ht="23.4" customHeight="1" x14ac:dyDescent="0.25">
      <c r="A63" s="2" t="s">
        <v>73</v>
      </c>
      <c r="B63" s="2"/>
      <c r="C63" s="2"/>
      <c r="D63" s="2"/>
      <c r="E63" s="2"/>
      <c r="F63" s="2"/>
      <c r="G63" s="2"/>
      <c r="H63" s="3"/>
      <c r="I63" s="2"/>
      <c r="J63" s="23">
        <v>-208550</v>
      </c>
      <c r="K63" s="16"/>
      <c r="L63" s="23">
        <f>L36</f>
        <v>-208550</v>
      </c>
    </row>
    <row r="64" spans="1:12" ht="23.4" customHeight="1" x14ac:dyDescent="0.25">
      <c r="A64" s="2" t="s">
        <v>59</v>
      </c>
      <c r="B64" s="2"/>
      <c r="C64" s="2"/>
      <c r="D64" s="2"/>
      <c r="E64" s="2"/>
      <c r="F64" s="2"/>
      <c r="G64" s="2"/>
      <c r="H64" s="3"/>
      <c r="I64" s="2"/>
      <c r="J64" s="55">
        <v>-222936</v>
      </c>
      <c r="K64" s="16"/>
      <c r="L64" s="55">
        <f>L37</f>
        <v>-191443</v>
      </c>
    </row>
    <row r="65" spans="1:15" ht="23.4" customHeight="1" x14ac:dyDescent="0.25">
      <c r="A65" s="1" t="s">
        <v>48</v>
      </c>
      <c r="B65" s="2"/>
      <c r="C65" s="2"/>
      <c r="D65" s="2"/>
      <c r="E65" s="2"/>
      <c r="F65" s="2"/>
      <c r="G65" s="2"/>
      <c r="H65" s="3"/>
      <c r="I65" s="2"/>
      <c r="J65" s="55">
        <f>SUM(J63:J64)</f>
        <v>-431486</v>
      </c>
      <c r="K65" s="16"/>
      <c r="L65" s="55">
        <f>SUM(L63:L64)</f>
        <v>-399993</v>
      </c>
    </row>
    <row r="66" spans="1:15" ht="23.4" customHeight="1" x14ac:dyDescent="0.25">
      <c r="A66" s="1" t="s">
        <v>79</v>
      </c>
      <c r="B66" s="2"/>
      <c r="C66" s="2"/>
      <c r="D66" s="2"/>
      <c r="E66" s="2"/>
      <c r="F66" s="2"/>
      <c r="G66" s="2"/>
      <c r="H66" s="3"/>
      <c r="I66" s="2"/>
      <c r="J66" s="22">
        <f>SUM(J65,J61)</f>
        <v>5512</v>
      </c>
      <c r="K66" s="16"/>
      <c r="L66" s="22">
        <f>SUM(L65,L61)</f>
        <v>-9714</v>
      </c>
    </row>
    <row r="67" spans="1:15" ht="23.4" customHeight="1" x14ac:dyDescent="0.25">
      <c r="A67" s="2" t="s">
        <v>57</v>
      </c>
      <c r="B67" s="2"/>
      <c r="C67" s="2"/>
      <c r="D67" s="2"/>
      <c r="E67" s="2"/>
      <c r="F67" s="2"/>
      <c r="G67" s="2"/>
      <c r="H67" s="3"/>
      <c r="I67" s="2"/>
      <c r="J67" s="25">
        <f>BS!K11</f>
        <v>7872</v>
      </c>
      <c r="K67" s="16"/>
      <c r="L67" s="25">
        <v>19859</v>
      </c>
    </row>
    <row r="68" spans="1:15" ht="23.4" customHeight="1" thickBot="1" x14ac:dyDescent="0.3">
      <c r="A68" s="1" t="s">
        <v>75</v>
      </c>
      <c r="B68" s="2"/>
      <c r="C68" s="2"/>
      <c r="D68" s="2"/>
      <c r="E68" s="2" t="s">
        <v>20</v>
      </c>
      <c r="F68" s="2"/>
      <c r="G68" s="2"/>
      <c r="H68" s="3"/>
      <c r="I68" s="2"/>
      <c r="J68" s="26">
        <f>SUM(J66:J67)</f>
        <v>13384</v>
      </c>
      <c r="K68" s="16"/>
      <c r="L68" s="26">
        <f>SUM(L66:L67)</f>
        <v>10145</v>
      </c>
    </row>
    <row r="69" spans="1:15" ht="23.4" customHeight="1" thickTop="1" x14ac:dyDescent="0.25">
      <c r="A69" s="2"/>
      <c r="B69" s="2"/>
      <c r="C69" s="2"/>
      <c r="D69" s="2"/>
      <c r="E69" s="2"/>
      <c r="F69" s="2"/>
      <c r="G69" s="2"/>
      <c r="H69" s="3"/>
      <c r="I69" s="2"/>
      <c r="J69" s="22"/>
      <c r="K69" s="16"/>
      <c r="L69" s="22"/>
    </row>
    <row r="70" spans="1:15" s="2" customFormat="1" ht="23.4" customHeight="1" x14ac:dyDescent="0.25">
      <c r="A70" s="2" t="s">
        <v>27</v>
      </c>
      <c r="H70" s="3"/>
      <c r="K70" s="11"/>
      <c r="L70" s="21"/>
      <c r="M70" s="9"/>
      <c r="N70" s="9"/>
      <c r="O70" s="9"/>
    </row>
    <row r="71" spans="1:15" s="2" customFormat="1" ht="23.4" customHeight="1" x14ac:dyDescent="0.25">
      <c r="H71" s="3"/>
      <c r="K71" s="11"/>
      <c r="L71" s="21"/>
      <c r="M71" s="9"/>
      <c r="N71" s="9"/>
      <c r="O71" s="9"/>
    </row>
    <row r="72" spans="1:15" s="2" customFormat="1" ht="23.4" customHeight="1" x14ac:dyDescent="0.25">
      <c r="K72" s="11"/>
      <c r="L72" s="21"/>
      <c r="M72" s="9"/>
      <c r="N72" s="9"/>
      <c r="O72" s="9"/>
    </row>
    <row r="73" spans="1:15" s="2" customFormat="1" ht="23.4" customHeight="1" x14ac:dyDescent="0.25">
      <c r="K73" s="11"/>
      <c r="L73" s="21"/>
      <c r="M73" s="9"/>
      <c r="N73" s="9"/>
      <c r="O73" s="9"/>
    </row>
    <row r="74" spans="1:15" s="2" customFormat="1" ht="23.4" customHeight="1" x14ac:dyDescent="0.25">
      <c r="K74" s="11"/>
      <c r="L74" s="21"/>
      <c r="M74" s="9"/>
      <c r="N74" s="9"/>
      <c r="O74" s="9"/>
    </row>
    <row r="75" spans="1:15" ht="23.4" customHeight="1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15" ht="23.4" customHeight="1" x14ac:dyDescent="0.25">
      <c r="A76" s="2"/>
      <c r="B76" s="2"/>
      <c r="C76" s="2"/>
      <c r="D76" s="2"/>
      <c r="E76" s="2"/>
      <c r="F76" s="2"/>
      <c r="G76" s="2"/>
      <c r="H76" s="2"/>
      <c r="I76" s="2"/>
    </row>
  </sheetData>
  <mergeCells count="6">
    <mergeCell ref="A44:J44"/>
    <mergeCell ref="A45:J45"/>
    <mergeCell ref="A2:J2"/>
    <mergeCell ref="A3:J3"/>
    <mergeCell ref="A26:J26"/>
    <mergeCell ref="A27:J27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9" ma:contentTypeDescription="Create a new document." ma:contentTypeScope="" ma:versionID="c5e27056d89529db82aac6f618b459d2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047b9700b6c2ef88e0a77eccc02d8dcc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69DD36-3614-4653-8799-3777716C0E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D1D89C-E578-41E5-BD66-340550255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64EB74-0025-46DC-8769-A1572FE71F7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db623e1-ccd7-4933-a5d6-59ab2b743a80"/>
    <ds:schemaRef ds:uri="http://www.w3.org/XML/1998/namespace"/>
    <ds:schemaRef ds:uri="http://purl.org/dc/dcmitype/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38689</vt:lpwstr>
  </property>
  <property fmtid="{D5CDD505-2E9C-101B-9397-08002B2CF9AE}" pid="4" name="OptimizationTime">
    <vt:lpwstr>20240507_1123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Phannapha Mahakit</cp:lastModifiedBy>
  <cp:lastPrinted>2024-05-04T03:42:21Z</cp:lastPrinted>
  <dcterms:created xsi:type="dcterms:W3CDTF">2007-04-20T07:22:18Z</dcterms:created>
  <dcterms:modified xsi:type="dcterms:W3CDTF">2024-05-06T21:45:06Z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0x010100A1C61D8C4E1DCB4F8B912A597D22A7E0</vt:lpwstr>
  </property>
  <property fmtid="{D5CDD505-2E9C-101B-9397-08002B2CF9AE}" pid="4" name="TaxCatchAll">
    <vt:lpwstr/>
  </property>
  <property fmtid="{D5CDD505-2E9C-101B-9397-08002B2CF9AE}" pid="5" name="b4187e12891e46deb4d240a4b28bdb90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