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EGATIF/FS Q1'23/Second/FS/"/>
    </mc:Choice>
  </mc:AlternateContent>
  <xr:revisionPtr revIDLastSave="12" documentId="13_ncr:1_{7938C68D-17ED-4352-9340-C999FA92326D}" xr6:coauthVersionLast="47" xr6:coauthVersionMax="47" xr10:uidLastSave="{84CB9143-E1DB-40EF-AF44-DAFFECC5359B}"/>
  <bookViews>
    <workbookView xWindow="-108" yWindow="-108" windowWidth="23256" windowHeight="14016" xr2:uid="{00000000-000D-0000-FFFF-FFFF00000000}"/>
  </bookViews>
  <sheets>
    <sheet name="BS" sheetId="9" r:id="rId1"/>
    <sheet name="securities" sheetId="13" r:id="rId2"/>
    <sheet name="PL" sheetId="12" r:id="rId3"/>
  </sheets>
  <definedNames>
    <definedName name="_xlnm.Print_Area" localSheetId="0">BS!$A$1:$K$33</definedName>
    <definedName name="_xlnm.Print_Area" localSheetId="2">PL!$A$1:$M$71</definedName>
    <definedName name="_xlnm.Print_Area" localSheetId="1">securities!$A$1:$P$66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9" l="1"/>
  <c r="K24" i="9"/>
  <c r="O61" i="13"/>
  <c r="M61" i="13"/>
  <c r="K61" i="13"/>
  <c r="I61" i="13"/>
  <c r="G61" i="13"/>
  <c r="E61" i="13"/>
  <c r="I15" i="13"/>
  <c r="J64" i="12"/>
  <c r="J63" i="12"/>
  <c r="J21" i="12"/>
  <c r="J9" i="12"/>
  <c r="I17" i="9"/>
  <c r="L65" i="12"/>
  <c r="O15" i="13"/>
  <c r="M15" i="13"/>
  <c r="K15" i="13"/>
  <c r="G15" i="13"/>
  <c r="E15" i="13"/>
  <c r="L34" i="12"/>
  <c r="L21" i="12"/>
  <c r="L16" i="12"/>
  <c r="L17" i="12"/>
  <c r="L9" i="12"/>
  <c r="K22" i="9"/>
  <c r="K17" i="9"/>
  <c r="K14" i="9"/>
  <c r="K18" i="9" s="1"/>
  <c r="K23" i="9" s="1"/>
  <c r="A28" i="12"/>
  <c r="A46" i="12"/>
  <c r="L22" i="12"/>
  <c r="L32" i="12"/>
  <c r="L35" i="12"/>
  <c r="L38" i="12"/>
  <c r="L40" i="12"/>
  <c r="L50" i="12"/>
  <c r="L61" i="12"/>
  <c r="L66" i="12"/>
  <c r="L68" i="12"/>
  <c r="J16" i="12"/>
  <c r="J17" i="12" s="1"/>
  <c r="J32" i="12" s="1"/>
  <c r="J65" i="12"/>
  <c r="J33" i="12"/>
  <c r="I22" i="9"/>
  <c r="I14" i="9"/>
  <c r="E62" i="13" l="1"/>
  <c r="J22" i="12"/>
  <c r="I18" i="9"/>
  <c r="I23" i="9" s="1"/>
  <c r="J34" i="12"/>
  <c r="J35" i="12" s="1"/>
  <c r="I62" i="13"/>
  <c r="O62" i="13"/>
  <c r="M62" i="13"/>
  <c r="K62" i="13"/>
  <c r="G62" i="13"/>
  <c r="J50" i="12" l="1"/>
  <c r="J61" i="12" s="1"/>
  <c r="J66" i="12" s="1"/>
  <c r="J68" i="12" s="1"/>
  <c r="J69" i="12" s="1"/>
  <c r="J38" i="12"/>
  <c r="J40" i="12" s="1"/>
  <c r="J41" i="12" s="1"/>
</calcChain>
</file>

<file path=xl/sharedStrings.xml><?xml version="1.0" encoding="utf-8"?>
<sst xmlns="http://schemas.openxmlformats.org/spreadsheetml/2006/main" count="217" uniqueCount="157">
  <si>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</si>
  <si>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</si>
  <si>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</si>
  <si>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</si>
  <si>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</si>
  <si>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</si>
  <si>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</si>
  <si>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</si>
  <si>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</si>
  <si>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</si>
  <si>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</si>
  <si>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</si>
  <si>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</si>
  <si>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</si>
  <si>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</si>
  <si>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</si>
  <si>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</si>
  <si>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</si>
  <si>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</si>
  <si>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</si>
  <si>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</si>
  <si>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</si>
  <si>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</si>
  <si>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</si>
  <si>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</si>
  <si>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</si>
  <si>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</si>
  <si>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</si>
  <si>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</si>
  <si>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</si>
  <si>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</si>
  <si>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</si>
  <si>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</si>
  <si>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</si>
  <si>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</si>
  <si>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</si>
  <si>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</si>
  <si>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</si>
  <si>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</si>
  <si>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</si>
  <si>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</si>
  <si>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</si>
  <si>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</si>
  <si>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</si>
  <si>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</si>
  <si>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</si>
  <si>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</si>
  <si>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</si>
  <si>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</si>
  <si>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</si>
  <si>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</si>
  <si>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</si>
  <si>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</si>
  <si>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</si>
  <si>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</si>
  <si>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</si>
  <si>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</si>
  <si>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</si>
  <si>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</si>
  <si>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</si>
  <si>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</si>
  <si>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</si>
  <si>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</si>
  <si>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</si>
  <si>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</si>
  <si>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</si>
  <si>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</si>
  <si>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</si>
  <si>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</si>
  <si>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</si>
  <si>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</si>
  <si>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</si>
  <si>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</si>
  <si>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</si>
  <si>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สินทรัพย์สุทธิต่อหน่วย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</si>
  <si>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</si>
  <si>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</si>
  <si>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>ธนาคารแห่งประเทศไทยงวดที่ 2/364/65</t>
  </si>
  <si>
    <t>2 กุมภาพันธ์ 2566</t>
  </si>
  <si>
    <t>การลดลงของสินทรัพย์สุทธิในระหว่างงวด</t>
  </si>
  <si>
    <t xml:space="preserve">   ขาดทุนจากการจำหน่ายเงินลงทุนในหลักทรัพย์</t>
  </si>
  <si>
    <t>ณ วันที่ 31 มีนาคม 2566</t>
  </si>
  <si>
    <t>31 มีนาคม 2566</t>
  </si>
  <si>
    <t>31 ธันวาคม 2565</t>
  </si>
  <si>
    <t>เงินฝากธนาคาร ประเภทบัญชีฝากประจำ 12 เดือน*</t>
  </si>
  <si>
    <t>ธนาคารอาคารสงเคราะห์</t>
  </si>
  <si>
    <t>24 สิงหาคม 2566</t>
  </si>
  <si>
    <t>10 พฤศจิกายน 2566</t>
  </si>
  <si>
    <t>ธนาคารแห่งประเทศไทยงวดที่ 42/91/65</t>
  </si>
  <si>
    <t>ธนาคารแห่งประเทศไทยงวดที่ 43/91/65</t>
  </si>
  <si>
    <t>ธนาคารแห่งประเทศไทยงวดที่ 44/91/65</t>
  </si>
  <si>
    <t>ธนาคารแห่งประเทศไทยงวดที่ 46/91/65</t>
  </si>
  <si>
    <t>19 มกราคม 2566</t>
  </si>
  <si>
    <t>26 มกราคม 2566</t>
  </si>
  <si>
    <t>16 กุมภาพันธ์ 2566</t>
  </si>
  <si>
    <t>ธนาคารแห่งประเทศไทยงวดที่ 47/91/65</t>
  </si>
  <si>
    <t>ธนาคารแห่งประเทศไทยงวดที่ 50/91/65</t>
  </si>
  <si>
    <t>ธนาคารแห่งประเทศไทยงวดที่ 10/FRB182/65</t>
  </si>
  <si>
    <t>ธนาคารแห่งประเทศไทยงวดที่ 9/FRB364/65</t>
  </si>
  <si>
    <t>ธนาคารแห่งประเทศไทยงวดที่ 10/364/65</t>
  </si>
  <si>
    <t>ธนาคารแห่งประเทศไทยงวดที่ 11/364/65</t>
  </si>
  <si>
    <t>ธนาคารแห่งประเทศไทยงวดที่ 11/FRB364/65</t>
  </si>
  <si>
    <t>ธนาคารแห่งประเทศไทยงวดที่ 12/364/65</t>
  </si>
  <si>
    <t>23 กุมภาพันธ์ 2566</t>
  </si>
  <si>
    <t>16 มีนาคม 2566</t>
  </si>
  <si>
    <t>10 เมษายน 2566</t>
  </si>
  <si>
    <t>18 กันยายน 2566</t>
  </si>
  <si>
    <t>5 ตุลาคม 2566</t>
  </si>
  <si>
    <t>2 พฤศจิกายน 2566</t>
  </si>
  <si>
    <t>13 พฤศจิกายน 2566</t>
  </si>
  <si>
    <t>14 ธันวาคม 2566</t>
  </si>
  <si>
    <t>กระทรวงการคลัง งวดที่ 23/182/65</t>
  </si>
  <si>
    <t>กระทรวงการคลัง งวดที่ 1/182/66</t>
  </si>
  <si>
    <t>กระทรวงการคลัง งวดที่ 2/182/66</t>
  </si>
  <si>
    <t>กระทรวงการคลัง งวดที่ 4/182/66</t>
  </si>
  <si>
    <t>15 กุมภาพันธ์ 2566</t>
  </si>
  <si>
    <t>12 เมษายน 2566</t>
  </si>
  <si>
    <t>26 เมษายน 2566</t>
  </si>
  <si>
    <t>24 พฤษภาคม 2566</t>
  </si>
  <si>
    <t>สำหรับงวดสามเดือนสิ้นสุดวันที่ 31 มีนาคม 2566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</si>
  <si>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</si>
  <si>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</si>
  <si>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เงินฝากธนาคาร ณ วันปลายงวด (หมายเหตุ 7)</t>
  </si>
  <si>
    <t>(พันบาท)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</si>
  <si>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</si>
  <si>
    <t>การเพิ่มขึ้น (ลดลง) ของสินทรัพย์สุทธิจากการดำเนินงานในระหว่างงวด</t>
  </si>
  <si>
    <t>กระทรวงการคลัง งวดที่ 9/182/66</t>
  </si>
  <si>
    <t>กระทรวงการคลัง งวดที่ 10/182/66</t>
  </si>
  <si>
    <t>2 สิงหาคม 2566</t>
  </si>
  <si>
    <t>16 สิงหาคม 2566</t>
  </si>
  <si>
    <t>ธนาคารแห่งประเทศไทยงวดที่ 5/92/66</t>
  </si>
  <si>
    <t>5 พฤษภาคม 2566</t>
  </si>
  <si>
    <t>ธนาคารแห่งประเทศไทยงวดที่ 7/91/66</t>
  </si>
  <si>
    <t>18 พฤษภาคม 2566</t>
  </si>
  <si>
    <t>ธนาคารแห่งประเทศไทยงวดที่ 8/91/66</t>
  </si>
  <si>
    <t>25 พฤษภาคม 2566</t>
  </si>
  <si>
    <t>ธนาคารแห่งประเทศไทยงวดที่ 9/91/66</t>
  </si>
  <si>
    <t>1 มิถุนายน 2566</t>
  </si>
  <si>
    <t>ธนาคารแห่งประเทศไทยงวดที่ 10/91/66</t>
  </si>
  <si>
    <t>8 มิถุนายน 2566</t>
  </si>
  <si>
    <t>ธนาคารแห่งประเทศไทยงวดที่ 12/91/66</t>
  </si>
  <si>
    <t>22 มิถุนายน 2566</t>
  </si>
  <si>
    <t>ธนาคารแห่งประเทศไทยงวดที่ 1/364/66</t>
  </si>
  <si>
    <t>4 มกราคม 2567</t>
  </si>
  <si>
    <t>ธนาคารแห่งประเทศไทยงวดที่ 2/FRB364/66</t>
  </si>
  <si>
    <t>12 กุมภาพันธ์ 2567</t>
  </si>
  <si>
    <t xml:space="preserve">   ค่าใช้จ่ายค้างจ่ายเพิ่มขึ้น (ลดลง)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</si>
  <si>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</si>
  <si>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</si>
  <si>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การเพิ่มขึ้น (ลดลง) ในสินทรัพย์สุทธิจากการดำเนินงาน</t>
  </si>
  <si>
    <t>การเพิ่มขึ้น (ลดลง) ของสินทรัพย์สุทธิจากการดำเนินงาน</t>
  </si>
  <si>
    <t xml:space="preserve">   ขาดทุน (กำไร) สุทธิที่ยังไม่เกิดขึ้นจากการวัดมูลค่าเงินลงทุน</t>
  </si>
  <si>
    <t>เงินฝากธนาคารเพิ่มขึ้น (ลดลง) สุทธิ</t>
  </si>
  <si>
    <t>รายการกำไร (ขาดทุน) สุทธิจากเงินลงทุน</t>
  </si>
  <si>
    <t>รายการปรับกระทบรายการเพิ่มขึ้น (ลดลง) ในสินทรัพย์สุทธิจากการดำเนินงาน</t>
  </si>
  <si>
    <t xml:space="preserve">   (ราคาทุน: 16,488 ล้านบาท (31 ธันวาคม 2565: 16,720 ล้านบาท))</t>
  </si>
  <si>
    <t>จำนวนหน่วยลงทุนที่จำหน่ายแล้วทั้งหมด ณ วันปลายงวด (พันหน่วย)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</si>
</sst>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-* #,##0_-;\-* #,##0_-;_-* &quot;-&quot;??_-;_-@_-"/>
    <numFmt numFmtId="171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>
      <alignment horizontal="center" vertical="center"/>
    </xf>
    <xf numFmtId="37" fontId="10" fillId="0" borderId="0" xfId="0" quotePrefix="1" applyNumberFormat="1" applyFont="1" applyFill="1" applyBorder="1" applyAlignment="1">
      <alignment horizontal="center" vertical="top"/>
    </xf>
    <xf numFmtId="0" fontId="5" fillId="0" borderId="0" xfId="4" applyFont="1" applyFill="1" applyAlignment="1">
      <alignment vertical="center"/>
    </xf>
    <xf numFmtId="0" fontId="5" fillId="0" borderId="0" xfId="8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41" fontId="14" fillId="0" borderId="0" xfId="0" applyNumberFormat="1" applyFont="1" applyFill="1" applyAlignment="1">
      <alignment vertical="center"/>
    </xf>
    <xf numFmtId="37" fontId="5" fillId="0" borderId="0" xfId="7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1" fontId="5" fillId="0" borderId="0" xfId="1" applyNumberFormat="1" applyFont="1" applyFill="1" applyAlignment="1">
      <alignment vertical="center"/>
    </xf>
    <xf numFmtId="37" fontId="5" fillId="0" borderId="0" xfId="4" applyNumberFormat="1" applyFont="1" applyFill="1" applyAlignment="1">
      <alignment horizontal="centerContinuous" vertical="center"/>
    </xf>
    <xf numFmtId="168" fontId="12" fillId="0" borderId="0" xfId="4" applyNumberFormat="1" applyFont="1" applyFill="1" applyAlignment="1">
      <alignment horizontal="center" vertical="center"/>
    </xf>
    <xf numFmtId="168" fontId="5" fillId="0" borderId="4" xfId="4" applyNumberFormat="1" applyFont="1" applyFill="1" applyBorder="1" applyAlignment="1">
      <alignment vertical="center"/>
    </xf>
    <xf numFmtId="168" fontId="5" fillId="0" borderId="0" xfId="4" applyNumberFormat="1" applyFont="1" applyFill="1" applyBorder="1" applyAlignment="1">
      <alignment vertical="center"/>
    </xf>
    <xf numFmtId="43" fontId="5" fillId="0" borderId="2" xfId="1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37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vertical="top"/>
    </xf>
    <xf numFmtId="167" fontId="6" fillId="0" borderId="0" xfId="0" applyNumberFormat="1" applyFont="1" applyFill="1" applyAlignment="1">
      <alignment horizontal="center" vertical="top"/>
    </xf>
    <xf numFmtId="14" fontId="5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center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Alignment="1">
      <alignment horizontal="right" vertical="center"/>
    </xf>
    <xf numFmtId="170" fontId="5" fillId="0" borderId="2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37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Continuous" vertical="center"/>
    </xf>
    <xf numFmtId="37" fontId="5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Continuous" vertical="center"/>
    </xf>
    <xf numFmtId="0" fontId="5" fillId="0" borderId="2" xfId="4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171" fontId="7" fillId="0" borderId="0" xfId="1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0" xfId="4" applyNumberFormat="1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37" fontId="5" fillId="0" borderId="0" xfId="4" applyNumberFormat="1" applyFont="1" applyFill="1" applyAlignment="1">
      <alignment horizontal="right" vertical="center"/>
    </xf>
    <xf numFmtId="0" fontId="5" fillId="0" borderId="0" xfId="4" applyFont="1" applyFill="1" applyAlignment="1">
      <alignment horizontal="right" vertical="center"/>
    </xf>
    <xf numFmtId="2" fontId="5" fillId="0" borderId="0" xfId="4" applyNumberFormat="1" applyFont="1" applyFill="1" applyAlignment="1">
      <alignment vertical="center"/>
    </xf>
    <xf numFmtId="169" fontId="5" fillId="0" borderId="0" xfId="4" applyNumberFormat="1" applyFont="1" applyFill="1" applyAlignment="1">
      <alignment horizontal="center" vertical="center"/>
    </xf>
    <xf numFmtId="41" fontId="12" fillId="0" borderId="0" xfId="4" applyNumberFormat="1" applyFont="1" applyFill="1" applyAlignment="1">
      <alignment horizontal="center" vertical="center"/>
    </xf>
    <xf numFmtId="168" fontId="5" fillId="0" borderId="0" xfId="4" applyNumberFormat="1" applyFont="1" applyFill="1" applyAlignment="1">
      <alignment horizontal="right"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0" xfId="4" applyNumberFormat="1" applyFont="1" applyFill="1" applyAlignment="1">
      <alignment vertical="center"/>
    </xf>
    <xf numFmtId="168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41" fontId="5" fillId="0" borderId="0" xfId="4" applyNumberFormat="1" applyFont="1" applyFill="1" applyBorder="1" applyAlignment="1">
      <alignment vertical="center"/>
    </xf>
    <xf numFmtId="37" fontId="4" fillId="0" borderId="0" xfId="4" applyNumberFormat="1" applyFont="1" applyFill="1" applyAlignment="1">
      <alignment vertical="center"/>
    </xf>
    <xf numFmtId="43" fontId="15" fillId="0" borderId="0" xfId="1" applyFont="1" applyFill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10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showGridLines="0" tabSelected="1" topLeftCell="A19" zoomScale="110" zoomScaleNormal="110" zoomScaleSheetLayoutView="100" workbookViewId="0">
      <selection activeCell="I24" sqref="I24"/>
    </sheetView>
  </sheetViews>
  <sheetFormatPr defaultColWidth="9.109375" defaultRowHeight="24" customHeight="1" x14ac:dyDescent="0.25"/>
  <cols>
    <col min="1" max="3" width="9.109375" style="39"/>
    <col min="4" max="4" width="10" style="39" customWidth="1"/>
    <col min="5" max="5" width="5.6640625" style="39" customWidth="1"/>
    <col min="6" max="6" width="10.88671875" style="39" customWidth="1"/>
    <col min="7" max="7" width="7.5546875" style="40" customWidth="1"/>
    <col min="8" max="8" width="1.44140625" style="39" customWidth="1"/>
    <col min="9" max="9" width="16.6640625" style="48" customWidth="1"/>
    <col min="10" max="10" width="1.44140625" style="39" customWidth="1"/>
    <col min="11" max="11" width="16.6640625" style="48" customWidth="1"/>
    <col min="12" max="12" width="0.33203125" style="42" customWidth="1"/>
    <col min="13" max="13" width="18.33203125" style="73" bestFit="1" customWidth="1"/>
    <col min="14" max="14" width="22.44140625" style="39" customWidth="1"/>
    <col min="15" max="15" width="9.109375" style="39"/>
    <col min="16" max="16" width="13.6640625" style="39" bestFit="1" customWidth="1"/>
    <col min="17" max="18" width="9.109375" style="39"/>
    <col min="19" max="19" width="11.5546875" style="39" bestFit="1" customWidth="1"/>
    <col min="20" max="20" width="13.88671875" style="39" bestFit="1" customWidth="1"/>
    <col min="21" max="21" width="1.6640625" style="39" customWidth="1"/>
    <col min="22" max="22" width="11.5546875" style="39" bestFit="1" customWidth="1"/>
    <col min="23" max="23" width="12.33203125" style="39" bestFit="1" customWidth="1"/>
    <col min="24" max="24" width="2.33203125" style="39" customWidth="1"/>
    <col min="25" max="25" width="12.33203125" style="39" bestFit="1" customWidth="1"/>
    <col min="26" max="16384" width="9.109375" style="39"/>
  </cols>
  <sheetData>
    <row r="1" spans="1:25" ht="24" customHeight="1" x14ac:dyDescent="0.2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" ht="24" customHeight="1" x14ac:dyDescent="0.25">
      <c r="A2" s="43" t="s">
        <v>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5" ht="24" customHeight="1" x14ac:dyDescent="0.25">
      <c r="A3" s="44" t="s">
        <v>81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25" ht="24" customHeight="1" x14ac:dyDescent="0.25">
      <c r="A4" s="44"/>
      <c r="B4" s="44"/>
      <c r="C4" s="44"/>
      <c r="D4" s="44"/>
      <c r="E4" s="44"/>
      <c r="F4" s="44"/>
      <c r="G4" s="44"/>
      <c r="H4" s="44"/>
      <c r="I4" s="41"/>
      <c r="J4" s="44"/>
      <c r="K4" s="41" t="s">
        <v>22</v>
      </c>
      <c r="L4" s="44"/>
    </row>
    <row r="5" spans="1:25" s="48" customFormat="1" ht="24" customHeight="1" x14ac:dyDescent="0.25">
      <c r="A5" s="45"/>
      <c r="B5" s="46"/>
      <c r="C5" s="45"/>
      <c r="D5" s="45"/>
      <c r="E5" s="46"/>
      <c r="F5" s="45"/>
      <c r="G5" s="61" t="s">
        <v>0</v>
      </c>
      <c r="I5" s="38" t="s">
        <v>82</v>
      </c>
      <c r="J5" s="38"/>
      <c r="K5" s="38" t="s">
        <v>83</v>
      </c>
      <c r="L5" s="49"/>
      <c r="M5" s="73"/>
    </row>
    <row r="6" spans="1:25" s="48" customFormat="1" ht="24" customHeight="1" x14ac:dyDescent="0.25">
      <c r="A6" s="45"/>
      <c r="B6" s="46"/>
      <c r="C6" s="45"/>
      <c r="D6" s="45"/>
      <c r="E6" s="46"/>
      <c r="F6" s="45"/>
      <c r="G6" s="47"/>
      <c r="I6" s="53" t="s">
        <v>34</v>
      </c>
      <c r="J6" s="38"/>
      <c r="K6" s="53" t="s">
        <v>33</v>
      </c>
      <c r="L6" s="49"/>
      <c r="M6" s="73"/>
    </row>
    <row r="7" spans="1:25" s="48" customFormat="1" ht="24" customHeight="1" x14ac:dyDescent="0.25">
      <c r="A7" s="45"/>
      <c r="B7" s="46"/>
      <c r="C7" s="45"/>
      <c r="D7" s="45"/>
      <c r="E7" s="46"/>
      <c r="F7" s="45"/>
      <c r="G7" s="47"/>
      <c r="I7" s="53" t="s">
        <v>35</v>
      </c>
      <c r="J7" s="38"/>
      <c r="K7" s="53"/>
      <c r="L7" s="49"/>
      <c r="M7" s="73"/>
    </row>
    <row r="8" spans="1:25" s="48" customFormat="1" ht="24" customHeight="1" x14ac:dyDescent="0.25">
      <c r="A8" s="43" t="s">
        <v>1</v>
      </c>
      <c r="M8" s="73"/>
      <c r="S8" s="49"/>
      <c r="T8" s="49"/>
      <c r="U8" s="49"/>
      <c r="V8" s="49"/>
      <c r="W8" s="49"/>
      <c r="X8" s="49"/>
      <c r="Y8" s="49"/>
    </row>
    <row r="9" spans="1:25" s="48" customFormat="1" ht="24" customHeight="1" x14ac:dyDescent="0.25">
      <c r="A9" s="48" t="s">
        <v>65</v>
      </c>
      <c r="G9" s="83"/>
      <c r="M9" s="73"/>
      <c r="S9" s="84"/>
      <c r="T9" s="84"/>
      <c r="V9" s="85"/>
      <c r="W9" s="85"/>
    </row>
    <row r="10" spans="1:25" s="48" customFormat="1" ht="24" customHeight="1" x14ac:dyDescent="0.25">
      <c r="A10" s="48" t="s">
        <v>155</v>
      </c>
      <c r="G10" s="86">
        <v>6</v>
      </c>
      <c r="H10" s="86"/>
      <c r="I10" s="31">
        <v>18249112</v>
      </c>
      <c r="J10" s="31"/>
      <c r="K10" s="31">
        <v>18440830</v>
      </c>
      <c r="M10" s="73"/>
    </row>
    <row r="11" spans="1:25" s="48" customFormat="1" ht="24" customHeight="1" x14ac:dyDescent="0.25">
      <c r="A11" s="87" t="s">
        <v>51</v>
      </c>
      <c r="E11" s="86"/>
      <c r="G11" s="86">
        <v>7</v>
      </c>
      <c r="H11" s="86"/>
      <c r="I11" s="31">
        <v>10145</v>
      </c>
      <c r="J11" s="88"/>
      <c r="K11" s="31">
        <v>19859</v>
      </c>
      <c r="M11" s="73"/>
    </row>
    <row r="12" spans="1:25" s="48" customFormat="1" ht="24" customHeight="1" x14ac:dyDescent="0.25">
      <c r="A12" s="87" t="s">
        <v>36</v>
      </c>
      <c r="E12" s="86"/>
      <c r="G12" s="86">
        <v>11</v>
      </c>
      <c r="H12" s="86"/>
      <c r="I12" s="31">
        <v>474365</v>
      </c>
      <c r="J12" s="88"/>
      <c r="K12" s="31">
        <v>418474</v>
      </c>
      <c r="M12" s="73"/>
    </row>
    <row r="13" spans="1:25" s="48" customFormat="1" ht="24" customHeight="1" x14ac:dyDescent="0.25">
      <c r="A13" s="87" t="s">
        <v>37</v>
      </c>
      <c r="E13" s="86"/>
      <c r="G13" s="86"/>
      <c r="H13" s="86"/>
      <c r="I13" s="32">
        <v>6753</v>
      </c>
      <c r="J13" s="88"/>
      <c r="K13" s="32">
        <v>478</v>
      </c>
      <c r="M13" s="73"/>
    </row>
    <row r="14" spans="1:25" s="48" customFormat="1" ht="24" customHeight="1" x14ac:dyDescent="0.25">
      <c r="A14" s="43" t="s">
        <v>2</v>
      </c>
      <c r="I14" s="33">
        <f>SUM(I10:I13)</f>
        <v>18740375</v>
      </c>
      <c r="J14" s="31"/>
      <c r="K14" s="33">
        <f>SUM(K10:K13)</f>
        <v>18879641</v>
      </c>
      <c r="M14" s="73"/>
    </row>
    <row r="15" spans="1:25" s="48" customFormat="1" ht="24" customHeight="1" x14ac:dyDescent="0.25">
      <c r="A15" s="43" t="s">
        <v>3</v>
      </c>
      <c r="I15" s="31"/>
      <c r="J15" s="31"/>
      <c r="K15" s="31"/>
      <c r="M15" s="73"/>
    </row>
    <row r="16" spans="1:25" s="48" customFormat="1" ht="24" customHeight="1" x14ac:dyDescent="0.25">
      <c r="A16" s="48" t="s">
        <v>38</v>
      </c>
      <c r="E16" s="86"/>
      <c r="G16" s="86"/>
      <c r="H16" s="86"/>
      <c r="I16" s="32">
        <v>2058</v>
      </c>
      <c r="J16" s="31"/>
      <c r="K16" s="32">
        <v>2047</v>
      </c>
      <c r="M16" s="73"/>
    </row>
    <row r="17" spans="1:13" s="48" customFormat="1" ht="24" customHeight="1" x14ac:dyDescent="0.25">
      <c r="A17" s="89" t="s">
        <v>4</v>
      </c>
      <c r="E17" s="86"/>
      <c r="I17" s="33">
        <f>SUM(I16)</f>
        <v>2058</v>
      </c>
      <c r="J17" s="31"/>
      <c r="K17" s="33">
        <f>SUM(K16)</f>
        <v>2047</v>
      </c>
      <c r="M17" s="73"/>
    </row>
    <row r="18" spans="1:13" s="48" customFormat="1" ht="24" customHeight="1" thickBot="1" x14ac:dyDescent="0.3">
      <c r="A18" s="44" t="s">
        <v>5</v>
      </c>
      <c r="E18" s="86"/>
      <c r="I18" s="90">
        <f>+I14-I17</f>
        <v>18738317</v>
      </c>
      <c r="J18" s="31"/>
      <c r="K18" s="90">
        <f>+K14-K17</f>
        <v>18877594</v>
      </c>
      <c r="M18" s="73"/>
    </row>
    <row r="19" spans="1:13" s="48" customFormat="1" ht="24" customHeight="1" thickTop="1" x14ac:dyDescent="0.25">
      <c r="A19" s="44" t="s">
        <v>5</v>
      </c>
      <c r="I19" s="91"/>
      <c r="J19" s="31"/>
      <c r="K19" s="91"/>
      <c r="M19" s="73"/>
    </row>
    <row r="20" spans="1:13" s="48" customFormat="1" ht="24" customHeight="1" x14ac:dyDescent="0.25">
      <c r="A20" s="48" t="s">
        <v>6</v>
      </c>
      <c r="G20" s="86">
        <v>8</v>
      </c>
      <c r="H20" s="86"/>
      <c r="I20" s="31">
        <v>18477530</v>
      </c>
      <c r="J20" s="31"/>
      <c r="K20" s="91">
        <v>18686080</v>
      </c>
      <c r="M20" s="73"/>
    </row>
    <row r="21" spans="1:13" s="48" customFormat="1" ht="24" customHeight="1" x14ac:dyDescent="0.25">
      <c r="A21" s="87" t="s">
        <v>7</v>
      </c>
      <c r="G21" s="86">
        <v>8</v>
      </c>
      <c r="H21" s="86"/>
      <c r="I21" s="92">
        <v>260787</v>
      </c>
      <c r="J21" s="31"/>
      <c r="K21" s="92">
        <v>191514</v>
      </c>
      <c r="M21" s="73"/>
    </row>
    <row r="22" spans="1:13" s="48" customFormat="1" ht="24" customHeight="1" thickBot="1" x14ac:dyDescent="0.3">
      <c r="A22" s="43" t="s">
        <v>5</v>
      </c>
      <c r="I22" s="90">
        <f>SUM(I20:I21)</f>
        <v>18738317</v>
      </c>
      <c r="J22" s="31"/>
      <c r="K22" s="90">
        <f>SUM(K20:K21)</f>
        <v>18877594</v>
      </c>
      <c r="M22" s="73"/>
    </row>
    <row r="23" spans="1:13" s="48" customFormat="1" ht="24" customHeight="1" thickTop="1" x14ac:dyDescent="0.25">
      <c r="I23" s="68">
        <f>+I22-I18</f>
        <v>0</v>
      </c>
      <c r="J23" s="34"/>
      <c r="K23" s="68">
        <f>+K22-K18</f>
        <v>0</v>
      </c>
      <c r="M23" s="73"/>
    </row>
    <row r="24" spans="1:13" s="48" customFormat="1" ht="24" customHeight="1" x14ac:dyDescent="0.25">
      <c r="A24" s="48" t="s">
        <v>74</v>
      </c>
      <c r="I24" s="93">
        <f>ROUNDDOWN(I22/I25,5)</f>
        <v>8.9850399999999997</v>
      </c>
      <c r="J24" s="93"/>
      <c r="K24" s="93">
        <f>ROUNDDOWN(K22/K25,5)</f>
        <v>9.0518300000000007</v>
      </c>
      <c r="M24" s="73"/>
    </row>
    <row r="25" spans="1:13" s="48" customFormat="1" ht="24" customHeight="1" x14ac:dyDescent="0.25">
      <c r="A25" s="48" t="s">
        <v>156</v>
      </c>
      <c r="G25" s="50"/>
      <c r="H25" s="50"/>
      <c r="I25" s="91">
        <v>2085500</v>
      </c>
      <c r="J25" s="91"/>
      <c r="K25" s="91">
        <v>2085500</v>
      </c>
      <c r="M25" s="121"/>
    </row>
    <row r="26" spans="1:13" ht="24" customHeight="1" x14ac:dyDescent="0.25">
      <c r="A26" s="48"/>
      <c r="B26" s="48"/>
      <c r="C26" s="48"/>
      <c r="D26" s="48"/>
      <c r="E26" s="48"/>
      <c r="F26" s="48"/>
      <c r="G26" s="50"/>
      <c r="H26" s="51"/>
      <c r="L26" s="50"/>
    </row>
    <row r="27" spans="1:13" ht="24" customHeight="1" x14ac:dyDescent="0.25">
      <c r="A27" s="48" t="s">
        <v>27</v>
      </c>
      <c r="B27" s="48"/>
      <c r="C27" s="48"/>
      <c r="D27" s="48"/>
      <c r="E27" s="48"/>
      <c r="F27" s="48"/>
      <c r="G27" s="48"/>
      <c r="H27" s="52"/>
      <c r="I27" s="49"/>
      <c r="J27" s="52"/>
      <c r="K27" s="49"/>
      <c r="L27" s="48"/>
    </row>
    <row r="28" spans="1:13" ht="24" customHeight="1" x14ac:dyDescent="0.25">
      <c r="A28" s="48"/>
      <c r="B28" s="48"/>
      <c r="C28" s="48"/>
      <c r="D28" s="48"/>
      <c r="E28" s="48"/>
      <c r="F28" s="48"/>
      <c r="G28" s="48"/>
      <c r="H28" s="48"/>
      <c r="J28" s="48"/>
      <c r="L28" s="48"/>
    </row>
    <row r="29" spans="1:13" ht="24" customHeight="1" x14ac:dyDescent="0.25">
      <c r="A29" s="48"/>
      <c r="B29" s="48"/>
      <c r="C29" s="48"/>
      <c r="D29" s="48"/>
      <c r="E29" s="48"/>
      <c r="F29" s="48"/>
      <c r="G29" s="48"/>
      <c r="H29" s="48"/>
      <c r="J29" s="48"/>
      <c r="L29" s="48"/>
    </row>
    <row r="30" spans="1:13" ht="24" customHeight="1" x14ac:dyDescent="0.25">
      <c r="A30" s="58"/>
      <c r="B30" s="58"/>
      <c r="C30" s="58"/>
      <c r="D30" s="58"/>
      <c r="F30" s="82"/>
      <c r="H30" s="58"/>
      <c r="I30" s="59"/>
      <c r="J30" s="58"/>
      <c r="K30" s="59"/>
    </row>
    <row r="31" spans="1:13" ht="24" customHeight="1" x14ac:dyDescent="0.25">
      <c r="A31" s="122" t="s">
        <v>70</v>
      </c>
      <c r="B31" s="122"/>
      <c r="C31" s="122"/>
      <c r="D31" s="122"/>
      <c r="F31" s="48"/>
      <c r="H31" s="122" t="s">
        <v>67</v>
      </c>
      <c r="I31" s="122"/>
      <c r="J31" s="122"/>
      <c r="K31" s="122"/>
    </row>
    <row r="32" spans="1:13" ht="24" customHeight="1" x14ac:dyDescent="0.25">
      <c r="A32" s="123" t="s">
        <v>66</v>
      </c>
      <c r="B32" s="123"/>
      <c r="C32" s="123"/>
      <c r="D32" s="123"/>
      <c r="F32" s="48"/>
      <c r="H32" s="123" t="s">
        <v>68</v>
      </c>
      <c r="I32" s="123"/>
      <c r="J32" s="123"/>
      <c r="K32" s="123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showGridLines="0" zoomScale="115" zoomScaleNormal="115" zoomScaleSheetLayoutView="100" workbookViewId="0">
      <selection activeCell="G15" sqref="G15"/>
    </sheetView>
  </sheetViews>
  <sheetFormatPr defaultColWidth="9.109375" defaultRowHeight="21" customHeight="1" x14ac:dyDescent="0.25"/>
  <cols>
    <col min="1" max="1" width="3.109375" style="62" customWidth="1"/>
    <col min="2" max="2" width="47.5546875" style="62" customWidth="1"/>
    <col min="3" max="3" width="21.5546875" style="62" customWidth="1"/>
    <col min="4" max="4" width="2" style="62" customWidth="1"/>
    <col min="5" max="5" width="14.6640625" style="62" customWidth="1"/>
    <col min="6" max="6" width="2" style="62" customWidth="1"/>
    <col min="7" max="7" width="14.6640625" style="62" customWidth="1"/>
    <col min="8" max="8" width="2" style="62" customWidth="1"/>
    <col min="9" max="9" width="14.6640625" style="66" customWidth="1"/>
    <col min="10" max="10" width="2" style="62" customWidth="1"/>
    <col min="11" max="11" width="14.6640625" style="62" customWidth="1"/>
    <col min="12" max="12" width="2" style="62" customWidth="1"/>
    <col min="13" max="13" width="14.6640625" style="62" customWidth="1"/>
    <col min="14" max="14" width="2" style="62" customWidth="1"/>
    <col min="15" max="15" width="14.6640625" style="62" customWidth="1"/>
    <col min="16" max="16" width="0.88671875" style="62" customWidth="1"/>
    <col min="17" max="17" width="13.5546875" style="74" bestFit="1" customWidth="1"/>
    <col min="18" max="18" width="9.109375" style="62"/>
    <col min="19" max="19" width="13.5546875" style="62" bestFit="1" customWidth="1"/>
    <col min="20" max="16384" width="9.109375" style="62"/>
  </cols>
  <sheetData>
    <row r="1" spans="1:19" ht="20.25" customHeight="1" x14ac:dyDescent="0.25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9" ht="20.25" customHeight="1" x14ac:dyDescent="0.25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9" ht="20.25" customHeight="1" x14ac:dyDescent="0.25">
      <c r="A3" s="124" t="s">
        <v>81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9" ht="20.25" customHeight="1" x14ac:dyDescent="0.25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L4" s="80"/>
      <c r="N4" s="80"/>
    </row>
    <row r="5" spans="1:19" ht="20.25" customHeight="1" x14ac:dyDescent="0.25">
      <c r="A5" s="80"/>
      <c r="B5" s="80"/>
      <c r="C5" s="80"/>
      <c r="D5" s="80"/>
      <c r="E5" s="126" t="s">
        <v>82</v>
      </c>
      <c r="F5" s="126"/>
      <c r="G5" s="126"/>
      <c r="H5" s="126"/>
      <c r="I5" s="126"/>
      <c r="J5" s="80"/>
      <c r="K5" s="126" t="s">
        <v>83</v>
      </c>
      <c r="L5" s="126"/>
      <c r="M5" s="126"/>
      <c r="N5" s="126"/>
      <c r="O5" s="126"/>
    </row>
    <row r="6" spans="1:19" ht="20.25" customHeight="1" x14ac:dyDescent="0.25">
      <c r="A6" s="80"/>
      <c r="B6" s="80"/>
      <c r="C6" s="80"/>
      <c r="D6" s="80"/>
      <c r="E6" s="127" t="s">
        <v>21</v>
      </c>
      <c r="F6" s="127"/>
      <c r="G6" s="127"/>
      <c r="H6" s="127"/>
      <c r="I6" s="127"/>
      <c r="J6" s="80"/>
      <c r="K6" s="63"/>
      <c r="L6" s="80"/>
      <c r="M6" s="12" t="s">
        <v>33</v>
      </c>
      <c r="N6" s="80"/>
      <c r="O6" s="63"/>
    </row>
    <row r="7" spans="1:19" ht="22.65" customHeight="1" x14ac:dyDescent="0.25">
      <c r="E7" s="94"/>
      <c r="G7" s="95"/>
      <c r="I7" s="64" t="s">
        <v>17</v>
      </c>
      <c r="K7" s="94"/>
      <c r="M7" s="95"/>
      <c r="O7" s="96" t="s">
        <v>17</v>
      </c>
    </row>
    <row r="8" spans="1:19" s="101" customFormat="1" ht="22.65" customHeight="1" x14ac:dyDescent="0.25">
      <c r="A8" s="125" t="s">
        <v>58</v>
      </c>
      <c r="B8" s="125"/>
      <c r="C8" s="125"/>
      <c r="D8" s="97"/>
      <c r="E8" s="98" t="s">
        <v>60</v>
      </c>
      <c r="F8" s="99"/>
      <c r="G8" s="98" t="s">
        <v>18</v>
      </c>
      <c r="H8" s="99"/>
      <c r="I8" s="65" t="s">
        <v>28</v>
      </c>
      <c r="J8" s="99"/>
      <c r="K8" s="98" t="s">
        <v>60</v>
      </c>
      <c r="L8" s="99"/>
      <c r="M8" s="98" t="s">
        <v>18</v>
      </c>
      <c r="N8" s="99"/>
      <c r="O8" s="100" t="s">
        <v>28</v>
      </c>
      <c r="Q8" s="102"/>
    </row>
    <row r="9" spans="1:19" ht="22.65" customHeight="1" x14ac:dyDescent="0.25">
      <c r="A9" s="96"/>
      <c r="B9" s="96"/>
      <c r="C9" s="96"/>
      <c r="D9" s="96"/>
      <c r="E9" s="94" t="s">
        <v>123</v>
      </c>
      <c r="F9" s="97"/>
      <c r="G9" s="94" t="s">
        <v>123</v>
      </c>
      <c r="H9" s="97"/>
      <c r="I9" s="64" t="s">
        <v>19</v>
      </c>
      <c r="J9" s="97"/>
      <c r="K9" s="94" t="s">
        <v>123</v>
      </c>
      <c r="L9" s="97"/>
      <c r="M9" s="94" t="s">
        <v>123</v>
      </c>
      <c r="N9" s="97"/>
      <c r="O9" s="96" t="s">
        <v>19</v>
      </c>
    </row>
    <row r="10" spans="1:19" ht="22.65" customHeight="1" x14ac:dyDescent="0.25">
      <c r="A10" s="103" t="s">
        <v>120</v>
      </c>
      <c r="B10" s="96"/>
      <c r="C10" s="96"/>
      <c r="D10" s="96"/>
      <c r="E10" s="94"/>
      <c r="F10" s="97"/>
      <c r="G10" s="94"/>
      <c r="H10" s="97"/>
      <c r="I10" s="64"/>
      <c r="J10" s="97"/>
      <c r="K10" s="94"/>
      <c r="L10" s="97"/>
      <c r="M10" s="94"/>
      <c r="N10" s="97"/>
      <c r="O10" s="96"/>
    </row>
    <row r="11" spans="1:19" ht="22.65" customHeight="1" x14ac:dyDescent="0.25">
      <c r="A11" s="62" t="s">
        <v>53</v>
      </c>
      <c r="B11" s="96"/>
      <c r="C11" s="96"/>
      <c r="D11" s="96"/>
      <c r="E11" s="94"/>
      <c r="F11" s="97"/>
      <c r="G11" s="94"/>
      <c r="H11" s="97"/>
      <c r="I11" s="64"/>
      <c r="J11" s="97"/>
      <c r="K11" s="94"/>
      <c r="L11" s="97"/>
      <c r="M11" s="94"/>
      <c r="N11" s="97"/>
      <c r="O11" s="96"/>
    </row>
    <row r="12" spans="1:19" ht="22.65" customHeight="1" x14ac:dyDescent="0.25">
      <c r="A12" s="96"/>
      <c r="B12" s="104" t="s">
        <v>40</v>
      </c>
      <c r="C12" s="96"/>
      <c r="D12" s="96"/>
      <c r="E12" s="94"/>
      <c r="F12" s="97"/>
      <c r="G12" s="94"/>
      <c r="H12" s="97"/>
      <c r="I12" s="64"/>
      <c r="J12" s="97"/>
      <c r="K12" s="94"/>
      <c r="L12" s="97"/>
      <c r="M12" s="94"/>
      <c r="N12" s="97"/>
      <c r="O12" s="96"/>
    </row>
    <row r="13" spans="1:19" ht="22.65" customHeight="1" x14ac:dyDescent="0.25">
      <c r="A13" s="96"/>
      <c r="B13" s="104" t="s">
        <v>62</v>
      </c>
      <c r="C13" s="96"/>
      <c r="D13" s="96"/>
      <c r="E13" s="94"/>
      <c r="F13" s="97"/>
      <c r="G13" s="94"/>
      <c r="H13" s="97"/>
      <c r="I13" s="64"/>
      <c r="J13" s="97"/>
      <c r="K13" s="94"/>
      <c r="L13" s="97"/>
      <c r="M13" s="94"/>
      <c r="N13" s="97"/>
      <c r="O13" s="96"/>
    </row>
    <row r="14" spans="1:19" ht="22.65" customHeight="1" x14ac:dyDescent="0.25">
      <c r="A14" s="96"/>
      <c r="B14" s="104" t="s">
        <v>63</v>
      </c>
      <c r="C14" s="96"/>
      <c r="D14" s="96"/>
      <c r="E14" s="105">
        <v>15649969</v>
      </c>
      <c r="F14" s="97"/>
      <c r="G14" s="105">
        <v>17411618</v>
      </c>
      <c r="H14" s="97"/>
      <c r="I14" s="79">
        <v>95.41</v>
      </c>
      <c r="J14" s="97"/>
      <c r="K14" s="105">
        <v>15900288</v>
      </c>
      <c r="L14" s="97"/>
      <c r="M14" s="105">
        <v>17621146</v>
      </c>
      <c r="N14" s="97"/>
      <c r="O14" s="65">
        <v>95.56</v>
      </c>
      <c r="S14" s="66"/>
    </row>
    <row r="15" spans="1:19" ht="22.65" customHeight="1" x14ac:dyDescent="0.25">
      <c r="A15" s="103" t="s">
        <v>41</v>
      </c>
      <c r="B15" s="96"/>
      <c r="C15" s="96"/>
      <c r="D15" s="96"/>
      <c r="E15" s="105">
        <f>SUM(E14)</f>
        <v>15649969</v>
      </c>
      <c r="F15" s="106"/>
      <c r="G15" s="105">
        <f>SUM(G14)</f>
        <v>17411618</v>
      </c>
      <c r="H15" s="106"/>
      <c r="I15" s="79">
        <f>SUM(I14)</f>
        <v>95.41</v>
      </c>
      <c r="J15" s="97"/>
      <c r="K15" s="105">
        <f>SUM(K14)</f>
        <v>15900288</v>
      </c>
      <c r="L15" s="106"/>
      <c r="M15" s="105">
        <f>SUM(M14)</f>
        <v>17621146</v>
      </c>
      <c r="N15" s="106"/>
      <c r="O15" s="65">
        <f>SUM(O14)</f>
        <v>95.56</v>
      </c>
    </row>
    <row r="16" spans="1:19" ht="22.65" customHeight="1" x14ac:dyDescent="0.25">
      <c r="A16" s="96"/>
      <c r="B16" s="96"/>
      <c r="C16" s="96"/>
      <c r="D16" s="96"/>
      <c r="E16" s="94"/>
      <c r="F16" s="97"/>
      <c r="G16" s="94"/>
      <c r="H16" s="97"/>
      <c r="I16" s="64"/>
      <c r="J16" s="97"/>
      <c r="K16" s="94"/>
      <c r="L16" s="97"/>
      <c r="M16" s="94"/>
      <c r="N16" s="97"/>
      <c r="O16" s="64"/>
    </row>
    <row r="17" spans="1:19" ht="22.65" customHeight="1" x14ac:dyDescent="0.25">
      <c r="A17" s="103" t="s">
        <v>121</v>
      </c>
      <c r="B17" s="96"/>
      <c r="C17" s="96"/>
      <c r="D17" s="96"/>
      <c r="E17" s="75"/>
      <c r="F17" s="97"/>
      <c r="G17" s="94"/>
      <c r="H17" s="97"/>
      <c r="I17" s="64"/>
      <c r="J17" s="97"/>
      <c r="K17" s="75"/>
      <c r="L17" s="97"/>
      <c r="M17" s="94"/>
      <c r="N17" s="97"/>
      <c r="O17" s="64"/>
    </row>
    <row r="18" spans="1:19" ht="22.65" customHeight="1" x14ac:dyDescent="0.25">
      <c r="A18" s="62" t="s">
        <v>84</v>
      </c>
      <c r="B18" s="96"/>
      <c r="C18" s="107" t="s">
        <v>54</v>
      </c>
      <c r="D18" s="96"/>
      <c r="E18" s="75"/>
      <c r="F18" s="97"/>
      <c r="G18" s="94"/>
      <c r="H18" s="97"/>
      <c r="I18" s="64"/>
      <c r="J18" s="97"/>
      <c r="K18" s="75"/>
      <c r="L18" s="97"/>
      <c r="M18" s="94"/>
      <c r="N18" s="97"/>
      <c r="O18" s="64"/>
    </row>
    <row r="19" spans="1:19" ht="22.65" customHeight="1" x14ac:dyDescent="0.25">
      <c r="A19" s="103"/>
      <c r="B19" s="108" t="s">
        <v>85</v>
      </c>
      <c r="C19" s="96" t="s">
        <v>86</v>
      </c>
      <c r="D19" s="96"/>
      <c r="E19" s="109">
        <v>50000</v>
      </c>
      <c r="F19" s="110"/>
      <c r="G19" s="109">
        <v>50000</v>
      </c>
      <c r="H19" s="97"/>
      <c r="I19" s="64">
        <v>0.27</v>
      </c>
      <c r="J19" s="97"/>
      <c r="K19" s="109">
        <v>50000</v>
      </c>
      <c r="L19" s="110"/>
      <c r="M19" s="109">
        <v>50000</v>
      </c>
      <c r="N19" s="97"/>
      <c r="O19" s="64">
        <v>0.27</v>
      </c>
      <c r="R19" s="111"/>
      <c r="S19" s="66"/>
    </row>
    <row r="20" spans="1:19" ht="22.65" customHeight="1" x14ac:dyDescent="0.25">
      <c r="A20" s="103"/>
      <c r="B20" s="108" t="s">
        <v>85</v>
      </c>
      <c r="C20" s="96" t="s">
        <v>87</v>
      </c>
      <c r="D20" s="96"/>
      <c r="E20" s="109">
        <v>30000</v>
      </c>
      <c r="F20" s="110"/>
      <c r="G20" s="109">
        <v>30000</v>
      </c>
      <c r="H20" s="97"/>
      <c r="I20" s="64">
        <v>0.16</v>
      </c>
      <c r="J20" s="97"/>
      <c r="K20" s="109">
        <v>30000</v>
      </c>
      <c r="L20" s="110"/>
      <c r="M20" s="109">
        <v>30000</v>
      </c>
      <c r="N20" s="97"/>
      <c r="O20" s="64">
        <v>0.16</v>
      </c>
      <c r="R20" s="111"/>
      <c r="S20" s="66"/>
    </row>
    <row r="21" spans="1:19" ht="22.65" customHeight="1" x14ac:dyDescent="0.25">
      <c r="A21" s="62" t="s">
        <v>39</v>
      </c>
      <c r="B21" s="96"/>
      <c r="C21" s="107"/>
      <c r="D21" s="96"/>
      <c r="E21" s="75"/>
      <c r="F21" s="75"/>
      <c r="G21" s="75"/>
      <c r="H21" s="75"/>
      <c r="I21" s="75"/>
      <c r="J21" s="97"/>
      <c r="K21" s="75"/>
      <c r="L21" s="75"/>
      <c r="M21" s="75"/>
      <c r="N21" s="75"/>
      <c r="O21" s="75"/>
      <c r="S21" s="66"/>
    </row>
    <row r="22" spans="1:19" ht="22.65" customHeight="1" x14ac:dyDescent="0.25">
      <c r="A22" s="103"/>
      <c r="B22" s="104" t="s">
        <v>88</v>
      </c>
      <c r="C22" s="112" t="s">
        <v>92</v>
      </c>
      <c r="D22" s="96"/>
      <c r="E22" s="113">
        <v>0</v>
      </c>
      <c r="F22" s="113"/>
      <c r="G22" s="113">
        <v>0</v>
      </c>
      <c r="H22" s="113"/>
      <c r="I22" s="76">
        <v>0</v>
      </c>
      <c r="J22" s="97"/>
      <c r="K22" s="113">
        <v>19991</v>
      </c>
      <c r="L22" s="113"/>
      <c r="M22" s="113">
        <v>19990</v>
      </c>
      <c r="N22" s="113"/>
      <c r="O22" s="76">
        <v>0.11</v>
      </c>
      <c r="S22" s="66"/>
    </row>
    <row r="23" spans="1:19" ht="22.65" customHeight="1" x14ac:dyDescent="0.25">
      <c r="A23" s="103"/>
      <c r="B23" s="104" t="s">
        <v>89</v>
      </c>
      <c r="C23" s="112" t="s">
        <v>93</v>
      </c>
      <c r="D23" s="96"/>
      <c r="E23" s="113">
        <v>0</v>
      </c>
      <c r="F23" s="113"/>
      <c r="G23" s="113">
        <v>0</v>
      </c>
      <c r="H23" s="113"/>
      <c r="I23" s="76">
        <v>0</v>
      </c>
      <c r="J23" s="97"/>
      <c r="K23" s="113">
        <v>14990</v>
      </c>
      <c r="L23" s="113"/>
      <c r="M23" s="113">
        <v>14990</v>
      </c>
      <c r="N23" s="113"/>
      <c r="O23" s="76">
        <v>0.08</v>
      </c>
      <c r="S23" s="66"/>
    </row>
    <row r="24" spans="1:19" ht="22.65" customHeight="1" x14ac:dyDescent="0.25">
      <c r="A24" s="103"/>
      <c r="B24" s="104" t="s">
        <v>77</v>
      </c>
      <c r="C24" s="112" t="s">
        <v>78</v>
      </c>
      <c r="D24" s="96"/>
      <c r="E24" s="113">
        <v>0</v>
      </c>
      <c r="F24" s="113"/>
      <c r="G24" s="113">
        <v>0</v>
      </c>
      <c r="H24" s="113"/>
      <c r="I24" s="76">
        <v>0</v>
      </c>
      <c r="J24" s="97"/>
      <c r="K24" s="113">
        <v>29986</v>
      </c>
      <c r="L24" s="113"/>
      <c r="M24" s="113">
        <v>29973</v>
      </c>
      <c r="N24" s="113"/>
      <c r="O24" s="76">
        <v>0.16</v>
      </c>
      <c r="S24" s="66"/>
    </row>
    <row r="25" spans="1:19" ht="22.65" customHeight="1" x14ac:dyDescent="0.25">
      <c r="A25" s="103"/>
      <c r="B25" s="104" t="s">
        <v>90</v>
      </c>
      <c r="C25" s="112" t="s">
        <v>78</v>
      </c>
      <c r="D25" s="96"/>
      <c r="E25" s="113">
        <v>0</v>
      </c>
      <c r="F25" s="113"/>
      <c r="G25" s="113">
        <v>0</v>
      </c>
      <c r="H25" s="113"/>
      <c r="I25" s="76">
        <v>0</v>
      </c>
      <c r="J25" s="97"/>
      <c r="K25" s="113">
        <v>49954</v>
      </c>
      <c r="L25" s="113"/>
      <c r="M25" s="113">
        <v>49954</v>
      </c>
      <c r="N25" s="113"/>
      <c r="O25" s="76">
        <v>0.27</v>
      </c>
      <c r="S25" s="66"/>
    </row>
    <row r="26" spans="1:19" ht="22.65" customHeight="1" x14ac:dyDescent="0.25">
      <c r="A26" s="103"/>
      <c r="B26" s="104" t="s">
        <v>91</v>
      </c>
      <c r="C26" s="112" t="s">
        <v>94</v>
      </c>
      <c r="D26" s="96"/>
      <c r="E26" s="113">
        <v>0</v>
      </c>
      <c r="F26" s="113"/>
      <c r="G26" s="113">
        <v>0</v>
      </c>
      <c r="H26" s="113"/>
      <c r="I26" s="76">
        <v>0</v>
      </c>
      <c r="J26" s="97"/>
      <c r="K26" s="113">
        <v>289714</v>
      </c>
      <c r="L26" s="113"/>
      <c r="M26" s="113">
        <v>289715</v>
      </c>
      <c r="N26" s="113"/>
      <c r="O26" s="76">
        <v>1.57</v>
      </c>
      <c r="S26" s="66"/>
    </row>
    <row r="27" spans="1:19" ht="22.65" customHeight="1" x14ac:dyDescent="0.25">
      <c r="A27" s="103"/>
      <c r="B27" s="104" t="s">
        <v>95</v>
      </c>
      <c r="C27" s="112" t="s">
        <v>103</v>
      </c>
      <c r="D27" s="96"/>
      <c r="E27" s="113">
        <v>0</v>
      </c>
      <c r="F27" s="113"/>
      <c r="G27" s="113">
        <v>0</v>
      </c>
      <c r="H27" s="113"/>
      <c r="I27" s="76">
        <v>0</v>
      </c>
      <c r="J27" s="97"/>
      <c r="K27" s="113">
        <v>29957</v>
      </c>
      <c r="L27" s="113"/>
      <c r="M27" s="113">
        <v>29957</v>
      </c>
      <c r="N27" s="113"/>
      <c r="O27" s="76">
        <v>0.16</v>
      </c>
      <c r="S27" s="66"/>
    </row>
    <row r="28" spans="1:19" ht="22.65" customHeight="1" x14ac:dyDescent="0.25">
      <c r="A28" s="103"/>
      <c r="B28" s="104" t="s">
        <v>96</v>
      </c>
      <c r="C28" s="112" t="s">
        <v>104</v>
      </c>
      <c r="D28" s="96"/>
      <c r="E28" s="113">
        <v>0</v>
      </c>
      <c r="F28" s="113"/>
      <c r="G28" s="113">
        <v>0</v>
      </c>
      <c r="H28" s="113"/>
      <c r="I28" s="76">
        <v>0</v>
      </c>
      <c r="J28" s="97"/>
      <c r="K28" s="113">
        <v>15972</v>
      </c>
      <c r="L28" s="113"/>
      <c r="M28" s="113">
        <v>15971</v>
      </c>
      <c r="N28" s="113"/>
      <c r="O28" s="76">
        <v>0.09</v>
      </c>
      <c r="S28" s="66"/>
    </row>
    <row r="29" spans="1:19" ht="22.65" customHeight="1" x14ac:dyDescent="0.25">
      <c r="A29" s="103"/>
      <c r="B29" s="104" t="s">
        <v>97</v>
      </c>
      <c r="C29" s="112" t="s">
        <v>105</v>
      </c>
      <c r="D29" s="96"/>
      <c r="E29" s="113">
        <v>0</v>
      </c>
      <c r="F29" s="113"/>
      <c r="G29" s="113">
        <v>0</v>
      </c>
      <c r="H29" s="113"/>
      <c r="I29" s="76">
        <v>0</v>
      </c>
      <c r="J29" s="97"/>
      <c r="K29" s="113">
        <v>20021</v>
      </c>
      <c r="L29" s="113"/>
      <c r="M29" s="113">
        <v>20002</v>
      </c>
      <c r="N29" s="113"/>
      <c r="O29" s="76">
        <v>0.11</v>
      </c>
      <c r="S29" s="66"/>
    </row>
    <row r="30" spans="1:19" ht="22.65" customHeight="1" x14ac:dyDescent="0.25">
      <c r="A30" s="103"/>
      <c r="B30" s="104" t="s">
        <v>130</v>
      </c>
      <c r="C30" s="112" t="s">
        <v>131</v>
      </c>
      <c r="D30" s="96"/>
      <c r="E30" s="113">
        <v>54922</v>
      </c>
      <c r="F30" s="113"/>
      <c r="G30" s="113">
        <v>54927</v>
      </c>
      <c r="H30" s="113"/>
      <c r="I30" s="76">
        <v>0.3</v>
      </c>
      <c r="J30" s="97"/>
      <c r="K30" s="113">
        <v>0</v>
      </c>
      <c r="L30" s="113"/>
      <c r="M30" s="113">
        <v>0</v>
      </c>
      <c r="N30" s="113"/>
      <c r="O30" s="76">
        <v>0</v>
      </c>
      <c r="R30" s="114"/>
      <c r="S30" s="66"/>
    </row>
    <row r="31" spans="1:19" ht="22.65" customHeight="1" x14ac:dyDescent="0.25">
      <c r="A31" s="103"/>
      <c r="B31" s="104" t="s">
        <v>132</v>
      </c>
      <c r="C31" s="112" t="s">
        <v>133</v>
      </c>
      <c r="D31" s="96"/>
      <c r="E31" s="113">
        <v>59885</v>
      </c>
      <c r="F31" s="113"/>
      <c r="G31" s="113">
        <v>59887</v>
      </c>
      <c r="H31" s="113"/>
      <c r="I31" s="76">
        <v>0.33</v>
      </c>
      <c r="J31" s="97"/>
      <c r="K31" s="113">
        <v>0</v>
      </c>
      <c r="L31" s="113"/>
      <c r="M31" s="113">
        <v>0</v>
      </c>
      <c r="N31" s="113"/>
      <c r="O31" s="76">
        <v>0</v>
      </c>
      <c r="R31" s="114"/>
      <c r="S31" s="66"/>
    </row>
    <row r="32" spans="1:19" ht="22.65" customHeight="1" x14ac:dyDescent="0.25">
      <c r="A32" s="103"/>
      <c r="B32" s="104"/>
      <c r="C32" s="112"/>
      <c r="D32" s="96"/>
      <c r="E32" s="113"/>
      <c r="F32" s="113"/>
      <c r="G32" s="113"/>
      <c r="H32" s="113"/>
      <c r="I32" s="76"/>
      <c r="J32" s="97"/>
      <c r="K32" s="113"/>
      <c r="L32" s="113"/>
      <c r="M32" s="113"/>
      <c r="N32" s="113"/>
      <c r="O32" s="76"/>
    </row>
    <row r="33" spans="1:19" ht="22.65" customHeight="1" x14ac:dyDescent="0.25">
      <c r="A33" s="71" t="s">
        <v>27</v>
      </c>
      <c r="B33" s="104"/>
      <c r="C33" s="112"/>
      <c r="D33" s="96"/>
      <c r="E33" s="113"/>
      <c r="F33" s="113"/>
      <c r="G33" s="113"/>
      <c r="H33" s="113"/>
      <c r="I33" s="76"/>
      <c r="J33" s="97"/>
      <c r="K33" s="113"/>
      <c r="L33" s="113"/>
      <c r="M33" s="113"/>
      <c r="N33" s="113"/>
      <c r="O33" s="113"/>
    </row>
    <row r="34" spans="1:19" ht="22.5" customHeight="1" x14ac:dyDescent="0.25">
      <c r="A34" s="124" t="s">
        <v>50</v>
      </c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9" ht="22.65" customHeight="1" x14ac:dyDescent="0.25">
      <c r="A35" s="124" t="s">
        <v>75</v>
      </c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9" ht="20.25" customHeight="1" x14ac:dyDescent="0.25">
      <c r="A36" s="124" t="s">
        <v>81</v>
      </c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9" ht="20.25" customHeight="1" x14ac:dyDescent="0.25">
      <c r="A37" s="80" t="s">
        <v>52</v>
      </c>
      <c r="B37" s="80"/>
      <c r="C37" s="80"/>
      <c r="D37" s="80"/>
      <c r="E37" s="80"/>
      <c r="F37" s="80"/>
      <c r="G37" s="80"/>
      <c r="H37" s="80"/>
      <c r="I37" s="80"/>
      <c r="J37" s="80"/>
      <c r="L37" s="80"/>
      <c r="N37" s="80"/>
    </row>
    <row r="38" spans="1:19" ht="20.25" customHeight="1" x14ac:dyDescent="0.25">
      <c r="A38" s="80"/>
      <c r="B38" s="80"/>
      <c r="C38" s="80"/>
      <c r="D38" s="80"/>
      <c r="E38" s="126" t="s">
        <v>82</v>
      </c>
      <c r="F38" s="126"/>
      <c r="G38" s="126"/>
      <c r="H38" s="126"/>
      <c r="I38" s="126"/>
      <c r="J38" s="80"/>
      <c r="K38" s="126" t="s">
        <v>83</v>
      </c>
      <c r="L38" s="126"/>
      <c r="M38" s="126"/>
      <c r="N38" s="126"/>
      <c r="O38" s="126"/>
    </row>
    <row r="39" spans="1:19" ht="20.25" customHeight="1" x14ac:dyDescent="0.25">
      <c r="A39" s="80"/>
      <c r="B39" s="80"/>
      <c r="C39" s="80"/>
      <c r="D39" s="80"/>
      <c r="E39" s="127" t="s">
        <v>21</v>
      </c>
      <c r="F39" s="127"/>
      <c r="G39" s="127"/>
      <c r="H39" s="127"/>
      <c r="I39" s="127"/>
      <c r="J39" s="80"/>
      <c r="K39" s="63"/>
      <c r="L39" s="80"/>
      <c r="M39" s="12" t="s">
        <v>33</v>
      </c>
      <c r="N39" s="80"/>
      <c r="O39" s="63"/>
    </row>
    <row r="40" spans="1:19" ht="22.65" customHeight="1" x14ac:dyDescent="0.25">
      <c r="E40" s="94"/>
      <c r="G40" s="95"/>
      <c r="I40" s="64" t="s">
        <v>17</v>
      </c>
      <c r="K40" s="94"/>
      <c r="M40" s="95"/>
      <c r="O40" s="96" t="s">
        <v>17</v>
      </c>
    </row>
    <row r="41" spans="1:19" s="101" customFormat="1" ht="22.65" customHeight="1" x14ac:dyDescent="0.25">
      <c r="A41" s="125" t="s">
        <v>58</v>
      </c>
      <c r="B41" s="125"/>
      <c r="C41" s="125"/>
      <c r="D41" s="97"/>
      <c r="E41" s="98" t="s">
        <v>60</v>
      </c>
      <c r="F41" s="99"/>
      <c r="G41" s="98" t="s">
        <v>18</v>
      </c>
      <c r="H41" s="99"/>
      <c r="I41" s="65" t="s">
        <v>28</v>
      </c>
      <c r="J41" s="99"/>
      <c r="K41" s="98" t="s">
        <v>60</v>
      </c>
      <c r="L41" s="99"/>
      <c r="M41" s="98" t="s">
        <v>18</v>
      </c>
      <c r="N41" s="99"/>
      <c r="O41" s="100" t="s">
        <v>28</v>
      </c>
      <c r="Q41" s="102"/>
    </row>
    <row r="42" spans="1:19" ht="22.65" customHeight="1" x14ac:dyDescent="0.25">
      <c r="A42" s="96"/>
      <c r="B42" s="96"/>
      <c r="C42" s="96"/>
      <c r="D42" s="96"/>
      <c r="E42" s="94" t="s">
        <v>123</v>
      </c>
      <c r="F42" s="97"/>
      <c r="G42" s="94" t="s">
        <v>123</v>
      </c>
      <c r="H42" s="97"/>
      <c r="I42" s="64" t="s">
        <v>19</v>
      </c>
      <c r="J42" s="97"/>
      <c r="K42" s="94" t="s">
        <v>123</v>
      </c>
      <c r="L42" s="97"/>
      <c r="M42" s="94" t="s">
        <v>123</v>
      </c>
      <c r="N42" s="97"/>
      <c r="O42" s="96" t="s">
        <v>19</v>
      </c>
    </row>
    <row r="43" spans="1:19" ht="22.65" customHeight="1" x14ac:dyDescent="0.25">
      <c r="A43" s="103"/>
      <c r="B43" s="104" t="s">
        <v>134</v>
      </c>
      <c r="C43" s="112" t="s">
        <v>135</v>
      </c>
      <c r="D43" s="96"/>
      <c r="E43" s="113">
        <v>49894</v>
      </c>
      <c r="F43" s="113"/>
      <c r="G43" s="113">
        <v>49894</v>
      </c>
      <c r="H43" s="113"/>
      <c r="I43" s="76">
        <v>0.27</v>
      </c>
      <c r="J43" s="97"/>
      <c r="K43" s="113">
        <v>0</v>
      </c>
      <c r="L43" s="113"/>
      <c r="M43" s="113">
        <v>0</v>
      </c>
      <c r="N43" s="113"/>
      <c r="O43" s="76">
        <v>0</v>
      </c>
      <c r="R43" s="114"/>
      <c r="S43" s="66"/>
    </row>
    <row r="44" spans="1:19" ht="22.65" customHeight="1" x14ac:dyDescent="0.25">
      <c r="A44" s="103"/>
      <c r="B44" s="104" t="s">
        <v>136</v>
      </c>
      <c r="C44" s="112" t="s">
        <v>137</v>
      </c>
      <c r="D44" s="96"/>
      <c r="E44" s="113">
        <v>59852</v>
      </c>
      <c r="F44" s="113"/>
      <c r="G44" s="113">
        <v>59856</v>
      </c>
      <c r="H44" s="113"/>
      <c r="I44" s="76">
        <v>0.33</v>
      </c>
      <c r="J44" s="97"/>
      <c r="K44" s="113">
        <v>0</v>
      </c>
      <c r="L44" s="113"/>
      <c r="M44" s="113">
        <v>0</v>
      </c>
      <c r="N44" s="113"/>
      <c r="O44" s="76">
        <v>0</v>
      </c>
      <c r="R44" s="114"/>
      <c r="S44" s="66"/>
    </row>
    <row r="45" spans="1:19" ht="22.65" customHeight="1" x14ac:dyDescent="0.25">
      <c r="A45" s="103"/>
      <c r="B45" s="104" t="s">
        <v>138</v>
      </c>
      <c r="C45" s="112" t="s">
        <v>139</v>
      </c>
      <c r="D45" s="96"/>
      <c r="E45" s="113">
        <v>9973</v>
      </c>
      <c r="F45" s="113"/>
      <c r="G45" s="113">
        <v>9973</v>
      </c>
      <c r="H45" s="113"/>
      <c r="I45" s="76">
        <v>0.06</v>
      </c>
      <c r="J45" s="97"/>
      <c r="K45" s="113">
        <v>0</v>
      </c>
      <c r="L45" s="113"/>
      <c r="M45" s="113">
        <v>0</v>
      </c>
      <c r="N45" s="113"/>
      <c r="O45" s="76">
        <v>0</v>
      </c>
      <c r="R45" s="114"/>
      <c r="S45" s="66"/>
    </row>
    <row r="46" spans="1:19" ht="22.65" customHeight="1" x14ac:dyDescent="0.25">
      <c r="A46" s="103"/>
      <c r="B46" s="104" t="s">
        <v>140</v>
      </c>
      <c r="C46" s="112" t="s">
        <v>141</v>
      </c>
      <c r="D46" s="96"/>
      <c r="E46" s="113">
        <v>9968</v>
      </c>
      <c r="F46" s="113"/>
      <c r="G46" s="113">
        <v>9968</v>
      </c>
      <c r="H46" s="113"/>
      <c r="I46" s="76">
        <v>0.06</v>
      </c>
      <c r="J46" s="97"/>
      <c r="K46" s="113">
        <v>0</v>
      </c>
      <c r="L46" s="113"/>
      <c r="M46" s="113">
        <v>0</v>
      </c>
      <c r="N46" s="113"/>
      <c r="O46" s="76">
        <v>0</v>
      </c>
      <c r="R46" s="114"/>
      <c r="S46" s="66"/>
    </row>
    <row r="47" spans="1:19" ht="22.5" customHeight="1" x14ac:dyDescent="0.25">
      <c r="A47" s="103"/>
      <c r="B47" s="104" t="s">
        <v>98</v>
      </c>
      <c r="C47" s="112" t="s">
        <v>106</v>
      </c>
      <c r="D47" s="96"/>
      <c r="E47" s="113">
        <v>109953</v>
      </c>
      <c r="F47" s="113"/>
      <c r="G47" s="113">
        <v>110063</v>
      </c>
      <c r="H47" s="113"/>
      <c r="I47" s="76">
        <v>0.6</v>
      </c>
      <c r="J47" s="97"/>
      <c r="K47" s="113">
        <v>10057</v>
      </c>
      <c r="L47" s="113"/>
      <c r="M47" s="113">
        <v>10002</v>
      </c>
      <c r="N47" s="113"/>
      <c r="O47" s="76">
        <v>0.05</v>
      </c>
      <c r="R47" s="114"/>
      <c r="S47" s="66"/>
    </row>
    <row r="48" spans="1:19" ht="22.65" customHeight="1" x14ac:dyDescent="0.25">
      <c r="A48" s="103"/>
      <c r="B48" s="104" t="s">
        <v>99</v>
      </c>
      <c r="C48" s="112" t="s">
        <v>107</v>
      </c>
      <c r="D48" s="96"/>
      <c r="E48" s="113">
        <v>29774</v>
      </c>
      <c r="F48" s="113"/>
      <c r="G48" s="113">
        <v>29762</v>
      </c>
      <c r="H48" s="113"/>
      <c r="I48" s="76">
        <v>0.16</v>
      </c>
      <c r="J48" s="97"/>
      <c r="K48" s="113">
        <v>29667</v>
      </c>
      <c r="L48" s="113"/>
      <c r="M48" s="113">
        <v>29711</v>
      </c>
      <c r="N48" s="113"/>
      <c r="O48" s="76">
        <v>0.16</v>
      </c>
      <c r="R48" s="114"/>
      <c r="S48" s="66"/>
    </row>
    <row r="49" spans="1:19" ht="22.65" customHeight="1" x14ac:dyDescent="0.25">
      <c r="A49" s="103"/>
      <c r="B49" s="104" t="s">
        <v>100</v>
      </c>
      <c r="C49" s="112" t="s">
        <v>108</v>
      </c>
      <c r="D49" s="96"/>
      <c r="E49" s="113">
        <v>9910</v>
      </c>
      <c r="F49" s="113"/>
      <c r="G49" s="113">
        <v>9902</v>
      </c>
      <c r="H49" s="113"/>
      <c r="I49" s="76">
        <v>0.05</v>
      </c>
      <c r="J49" s="97"/>
      <c r="K49" s="113">
        <v>9873</v>
      </c>
      <c r="L49" s="113"/>
      <c r="M49" s="113">
        <v>9892</v>
      </c>
      <c r="N49" s="113"/>
      <c r="O49" s="76">
        <v>0.05</v>
      </c>
      <c r="R49" s="114"/>
      <c r="S49" s="66"/>
    </row>
    <row r="50" spans="1:19" ht="22.65" customHeight="1" x14ac:dyDescent="0.25">
      <c r="A50" s="103"/>
      <c r="B50" s="104" t="s">
        <v>101</v>
      </c>
      <c r="C50" s="112" t="s">
        <v>109</v>
      </c>
      <c r="D50" s="96"/>
      <c r="E50" s="113">
        <v>35184</v>
      </c>
      <c r="F50" s="113"/>
      <c r="G50" s="113">
        <v>35010</v>
      </c>
      <c r="H50" s="113"/>
      <c r="I50" s="76">
        <v>0.19</v>
      </c>
      <c r="J50" s="97"/>
      <c r="K50" s="113">
        <v>35091</v>
      </c>
      <c r="L50" s="113"/>
      <c r="M50" s="113">
        <v>35008</v>
      </c>
      <c r="N50" s="113"/>
      <c r="O50" s="76">
        <v>0.19</v>
      </c>
      <c r="R50" s="114"/>
      <c r="S50" s="66"/>
    </row>
    <row r="51" spans="1:19" ht="22.65" customHeight="1" x14ac:dyDescent="0.25">
      <c r="A51" s="103"/>
      <c r="B51" s="104" t="s">
        <v>102</v>
      </c>
      <c r="C51" s="112" t="s">
        <v>110</v>
      </c>
      <c r="D51" s="96"/>
      <c r="E51" s="113">
        <v>9896</v>
      </c>
      <c r="F51" s="113"/>
      <c r="G51" s="113">
        <v>9882</v>
      </c>
      <c r="H51" s="113"/>
      <c r="I51" s="76">
        <v>0.05</v>
      </c>
      <c r="J51" s="97"/>
      <c r="K51" s="113">
        <v>9861</v>
      </c>
      <c r="L51" s="113"/>
      <c r="M51" s="113">
        <v>9873</v>
      </c>
      <c r="N51" s="113"/>
      <c r="O51" s="76">
        <v>0.05</v>
      </c>
      <c r="R51" s="114"/>
      <c r="S51" s="66"/>
    </row>
    <row r="52" spans="1:19" ht="22.65" customHeight="1" x14ac:dyDescent="0.25">
      <c r="A52" s="103"/>
      <c r="B52" s="104" t="s">
        <v>142</v>
      </c>
      <c r="C52" s="112" t="s">
        <v>143</v>
      </c>
      <c r="D52" s="96"/>
      <c r="E52" s="113">
        <v>14849</v>
      </c>
      <c r="F52" s="113"/>
      <c r="G52" s="113">
        <v>14807</v>
      </c>
      <c r="H52" s="113"/>
      <c r="I52" s="76">
        <v>0.08</v>
      </c>
      <c r="J52" s="97"/>
      <c r="K52" s="113">
        <v>0</v>
      </c>
      <c r="L52" s="113"/>
      <c r="M52" s="113">
        <v>0</v>
      </c>
      <c r="N52" s="113"/>
      <c r="O52" s="76">
        <v>0</v>
      </c>
      <c r="R52" s="110"/>
      <c r="S52" s="66"/>
    </row>
    <row r="53" spans="1:19" ht="22.65" customHeight="1" x14ac:dyDescent="0.25">
      <c r="A53" s="103"/>
      <c r="B53" s="104" t="s">
        <v>144</v>
      </c>
      <c r="C53" s="112" t="s">
        <v>145</v>
      </c>
      <c r="D53" s="96"/>
      <c r="E53" s="113">
        <v>20018</v>
      </c>
      <c r="F53" s="113"/>
      <c r="G53" s="113">
        <v>20011</v>
      </c>
      <c r="H53" s="113"/>
      <c r="I53" s="76">
        <v>0.11</v>
      </c>
      <c r="J53" s="97"/>
      <c r="K53" s="113">
        <v>0</v>
      </c>
      <c r="L53" s="113"/>
      <c r="M53" s="113">
        <v>0</v>
      </c>
      <c r="N53" s="113"/>
      <c r="O53" s="76">
        <v>0</v>
      </c>
      <c r="R53" s="110"/>
      <c r="S53" s="66"/>
    </row>
    <row r="54" spans="1:19" ht="22.65" customHeight="1" x14ac:dyDescent="0.25">
      <c r="A54" s="62" t="s">
        <v>72</v>
      </c>
      <c r="B54" s="104"/>
      <c r="C54" s="112"/>
      <c r="D54" s="96"/>
      <c r="E54" s="113"/>
      <c r="F54" s="113"/>
      <c r="G54" s="113"/>
      <c r="H54" s="113"/>
      <c r="I54" s="76"/>
      <c r="J54" s="97"/>
      <c r="K54" s="113"/>
      <c r="L54" s="113"/>
      <c r="M54" s="113"/>
      <c r="N54" s="113"/>
      <c r="O54" s="113"/>
      <c r="R54" s="114"/>
      <c r="S54" s="66"/>
    </row>
    <row r="55" spans="1:19" ht="22.65" customHeight="1" x14ac:dyDescent="0.25">
      <c r="A55" s="103"/>
      <c r="B55" s="104" t="s">
        <v>111</v>
      </c>
      <c r="C55" s="112" t="s">
        <v>115</v>
      </c>
      <c r="D55" s="96"/>
      <c r="E55" s="113">
        <v>0</v>
      </c>
      <c r="F55" s="113"/>
      <c r="G55" s="113">
        <v>0</v>
      </c>
      <c r="H55" s="113"/>
      <c r="I55" s="76">
        <v>0</v>
      </c>
      <c r="J55" s="97"/>
      <c r="K55" s="113">
        <v>99888</v>
      </c>
      <c r="L55" s="113"/>
      <c r="M55" s="113">
        <v>99885</v>
      </c>
      <c r="N55" s="113"/>
      <c r="O55" s="76">
        <v>0.55000000000000004</v>
      </c>
      <c r="R55" s="114"/>
      <c r="S55" s="66"/>
    </row>
    <row r="56" spans="1:19" ht="22.65" customHeight="1" x14ac:dyDescent="0.25">
      <c r="A56" s="103"/>
      <c r="B56" s="104" t="s">
        <v>112</v>
      </c>
      <c r="C56" s="112" t="s">
        <v>116</v>
      </c>
      <c r="D56" s="96"/>
      <c r="E56" s="113">
        <v>9996</v>
      </c>
      <c r="F56" s="113"/>
      <c r="G56" s="113">
        <v>9998</v>
      </c>
      <c r="H56" s="113"/>
      <c r="I56" s="76">
        <v>0.06</v>
      </c>
      <c r="J56" s="97"/>
      <c r="K56" s="113">
        <v>39870</v>
      </c>
      <c r="L56" s="113"/>
      <c r="M56" s="113">
        <v>39890</v>
      </c>
      <c r="N56" s="113"/>
      <c r="O56" s="76">
        <v>0.22</v>
      </c>
      <c r="R56" s="114"/>
      <c r="S56" s="66"/>
    </row>
    <row r="57" spans="1:19" ht="22.65" customHeight="1" x14ac:dyDescent="0.25">
      <c r="A57" s="103"/>
      <c r="B57" s="104" t="s">
        <v>113</v>
      </c>
      <c r="C57" s="112" t="s">
        <v>117</v>
      </c>
      <c r="D57" s="96"/>
      <c r="E57" s="113">
        <v>9992</v>
      </c>
      <c r="F57" s="113"/>
      <c r="G57" s="113">
        <v>9990</v>
      </c>
      <c r="H57" s="113"/>
      <c r="I57" s="76">
        <v>0.06</v>
      </c>
      <c r="J57" s="97"/>
      <c r="K57" s="113">
        <v>19923</v>
      </c>
      <c r="L57" s="113"/>
      <c r="M57" s="113">
        <v>19935</v>
      </c>
      <c r="N57" s="113"/>
      <c r="O57" s="76">
        <v>0.11</v>
      </c>
      <c r="R57" s="114"/>
      <c r="S57" s="66"/>
    </row>
    <row r="58" spans="1:19" ht="22.65" customHeight="1" x14ac:dyDescent="0.25">
      <c r="A58" s="103"/>
      <c r="B58" s="104" t="s">
        <v>114</v>
      </c>
      <c r="C58" s="112" t="s">
        <v>118</v>
      </c>
      <c r="D58" s="96"/>
      <c r="E58" s="113">
        <v>14973</v>
      </c>
      <c r="F58" s="113"/>
      <c r="G58" s="113">
        <v>14968</v>
      </c>
      <c r="H58" s="113"/>
      <c r="I58" s="76">
        <v>0.08</v>
      </c>
      <c r="J58" s="97"/>
      <c r="K58" s="113">
        <v>14927</v>
      </c>
      <c r="L58" s="113"/>
      <c r="M58" s="113">
        <v>14936</v>
      </c>
      <c r="N58" s="113"/>
      <c r="O58" s="76">
        <v>0.08</v>
      </c>
      <c r="R58" s="114"/>
      <c r="S58" s="66"/>
    </row>
    <row r="59" spans="1:19" ht="22.65" customHeight="1" x14ac:dyDescent="0.25">
      <c r="A59" s="103"/>
      <c r="B59" s="104" t="s">
        <v>126</v>
      </c>
      <c r="C59" s="112" t="s">
        <v>128</v>
      </c>
      <c r="D59" s="96"/>
      <c r="E59" s="113">
        <v>99480</v>
      </c>
      <c r="F59" s="113"/>
      <c r="G59" s="113">
        <v>99464</v>
      </c>
      <c r="H59" s="113"/>
      <c r="I59" s="76">
        <v>0.55000000000000004</v>
      </c>
      <c r="J59" s="97"/>
      <c r="K59" s="113">
        <v>0</v>
      </c>
      <c r="L59" s="113"/>
      <c r="M59" s="113">
        <v>0</v>
      </c>
      <c r="N59" s="113"/>
      <c r="O59" s="76">
        <v>0</v>
      </c>
      <c r="R59" s="114"/>
      <c r="S59" s="66"/>
    </row>
    <row r="60" spans="1:19" ht="22.65" customHeight="1" x14ac:dyDescent="0.25">
      <c r="A60" s="103"/>
      <c r="B60" s="104" t="s">
        <v>127</v>
      </c>
      <c r="C60" s="112" t="s">
        <v>129</v>
      </c>
      <c r="D60" s="96"/>
      <c r="E60" s="113">
        <v>149060</v>
      </c>
      <c r="F60" s="113"/>
      <c r="G60" s="113">
        <v>149132</v>
      </c>
      <c r="H60" s="113"/>
      <c r="I60" s="76">
        <v>0.82</v>
      </c>
      <c r="J60" s="97"/>
      <c r="K60" s="113">
        <v>0</v>
      </c>
      <c r="L60" s="113"/>
      <c r="M60" s="113">
        <v>0</v>
      </c>
      <c r="N60" s="113"/>
      <c r="O60" s="76">
        <v>0</v>
      </c>
      <c r="R60" s="114"/>
      <c r="S60" s="66"/>
    </row>
    <row r="61" spans="1:19" ht="22.65" customHeight="1" x14ac:dyDescent="0.25">
      <c r="A61" s="103" t="s">
        <v>29</v>
      </c>
      <c r="E61" s="115">
        <f>SUM(E19:E31,E43:E60)</f>
        <v>837579</v>
      </c>
      <c r="F61" s="116"/>
      <c r="G61" s="115">
        <f>SUM(G19:G31,G43:G60)</f>
        <v>837494</v>
      </c>
      <c r="H61" s="116"/>
      <c r="I61" s="117">
        <f>SUM(I19:I31,I43:I60)</f>
        <v>4.5900000000000007</v>
      </c>
      <c r="K61" s="115">
        <f>SUM(K19:K31,K43:K60)</f>
        <v>819742</v>
      </c>
      <c r="L61" s="115"/>
      <c r="M61" s="115">
        <f>SUM(M19:M31,M43:M60)</f>
        <v>819684</v>
      </c>
      <c r="N61" s="116"/>
      <c r="O61" s="117">
        <f>SUM(O19:O31,O43:O60)</f>
        <v>4.4399999999999995</v>
      </c>
    </row>
    <row r="62" spans="1:19" ht="22.65" customHeight="1" thickBot="1" x14ac:dyDescent="0.3">
      <c r="A62" s="103" t="s">
        <v>42</v>
      </c>
      <c r="E62" s="118">
        <f>+E15+E61</f>
        <v>16487548</v>
      </c>
      <c r="F62" s="116"/>
      <c r="G62" s="118">
        <f>SUM(G15,G61)</f>
        <v>18249112</v>
      </c>
      <c r="H62" s="116"/>
      <c r="I62" s="77">
        <f>+I15+I61</f>
        <v>100</v>
      </c>
      <c r="K62" s="118">
        <f>+K15+K61</f>
        <v>16720030</v>
      </c>
      <c r="L62" s="116"/>
      <c r="M62" s="118">
        <f>SUM(M15,M61)</f>
        <v>18440830</v>
      </c>
      <c r="N62" s="116"/>
      <c r="O62" s="77">
        <f>+O15+O61</f>
        <v>100</v>
      </c>
    </row>
    <row r="63" spans="1:19" ht="13.5" customHeight="1" thickTop="1" x14ac:dyDescent="0.25">
      <c r="A63" s="103"/>
      <c r="E63" s="119"/>
      <c r="F63" s="116"/>
      <c r="G63" s="119"/>
      <c r="H63" s="116"/>
      <c r="I63" s="78"/>
      <c r="K63" s="119"/>
      <c r="L63" s="116"/>
      <c r="M63" s="119"/>
      <c r="N63" s="116"/>
      <c r="O63" s="78"/>
    </row>
    <row r="64" spans="1:19" ht="22.65" customHeight="1" x14ac:dyDescent="0.25">
      <c r="A64" s="62" t="s">
        <v>124</v>
      </c>
      <c r="E64" s="120"/>
      <c r="G64" s="69"/>
      <c r="I64" s="67"/>
      <c r="K64" s="120"/>
      <c r="M64" s="69"/>
      <c r="O64" s="67"/>
    </row>
    <row r="65" spans="1:15" ht="22.65" customHeight="1" x14ac:dyDescent="0.25">
      <c r="E65" s="120"/>
      <c r="G65" s="69"/>
      <c r="I65" s="67"/>
      <c r="K65" s="120"/>
      <c r="M65" s="69"/>
      <c r="O65" s="67"/>
    </row>
    <row r="66" spans="1:15" ht="22.65" customHeight="1" x14ac:dyDescent="0.25">
      <c r="A66" s="71" t="s">
        <v>27</v>
      </c>
      <c r="B66" s="95"/>
      <c r="C66" s="95"/>
      <c r="D66" s="95"/>
      <c r="J66" s="95"/>
      <c r="O66" s="66"/>
    </row>
    <row r="67" spans="1:15" ht="21" customHeight="1" x14ac:dyDescent="0.25">
      <c r="O67" s="66"/>
    </row>
  </sheetData>
  <mergeCells count="14">
    <mergeCell ref="A1:J1"/>
    <mergeCell ref="A2:J2"/>
    <mergeCell ref="A3:J3"/>
    <mergeCell ref="A8:C8"/>
    <mergeCell ref="A34:J34"/>
    <mergeCell ref="A35:J35"/>
    <mergeCell ref="A41:C41"/>
    <mergeCell ref="A36:J36"/>
    <mergeCell ref="E38:I38"/>
    <mergeCell ref="K5:O5"/>
    <mergeCell ref="E5:I5"/>
    <mergeCell ref="E6:I6"/>
    <mergeCell ref="K38:O38"/>
    <mergeCell ref="E39:I39"/>
  </mergeCells>
  <pageMargins left="0.81" right="0.39370078740157483" top="0.73" bottom="0.39370078740157483" header="0.31496062992125984" footer="0.31496062992125984"/>
  <pageSetup paperSize="9" scale="68" orientation="landscape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6"/>
  <sheetViews>
    <sheetView showGridLines="0" zoomScaleNormal="100" zoomScaleSheetLayoutView="160" workbookViewId="0">
      <selection activeCell="J14" sqref="J14"/>
    </sheetView>
  </sheetViews>
  <sheetFormatPr defaultColWidth="9.109375" defaultRowHeight="23.4" customHeight="1" x14ac:dyDescent="0.25"/>
  <cols>
    <col min="1" max="1" width="14.33203125" style="9" customWidth="1"/>
    <col min="2" max="2" width="9.109375" style="9"/>
    <col min="3" max="3" width="12.5546875" style="9" customWidth="1"/>
    <col min="4" max="4" width="10.33203125" style="9" customWidth="1"/>
    <col min="5" max="5" width="2.5546875" style="9" customWidth="1"/>
    <col min="6" max="6" width="5.44140625" style="9" customWidth="1"/>
    <col min="7" max="7" width="2.6640625" style="9" customWidth="1"/>
    <col min="8" max="8" width="9.88671875" style="10" customWidth="1"/>
    <col min="9" max="9" width="1.44140625" style="9" customWidth="1"/>
    <col min="10" max="10" width="16.44140625" style="2" customWidth="1"/>
    <col min="11" max="11" width="0.88671875" style="11" customWidth="1"/>
    <col min="12" max="12" width="16.44140625" style="21" customWidth="1"/>
    <col min="13" max="13" width="0.88671875" style="9" customWidth="1"/>
    <col min="14" max="14" width="15.109375" style="9" bestFit="1" customWidth="1"/>
    <col min="15" max="15" width="13.6640625" style="9" bestFit="1" customWidth="1"/>
    <col min="16" max="16384" width="9.109375" style="9"/>
  </cols>
  <sheetData>
    <row r="1" spans="1:17" s="21" customFormat="1" ht="23.4" customHeight="1" x14ac:dyDescent="0.25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21</v>
      </c>
      <c r="M1" s="9"/>
      <c r="N1" s="9"/>
      <c r="O1" s="9"/>
    </row>
    <row r="2" spans="1:17" s="21" customFormat="1" ht="23.4" customHeight="1" x14ac:dyDescent="0.25">
      <c r="A2" s="128" t="s">
        <v>50</v>
      </c>
      <c r="B2" s="128"/>
      <c r="C2" s="128"/>
      <c r="D2" s="128"/>
      <c r="E2" s="128"/>
      <c r="F2" s="128"/>
      <c r="G2" s="128"/>
      <c r="H2" s="128"/>
      <c r="I2" s="128"/>
      <c r="J2" s="128"/>
      <c r="K2" s="11"/>
      <c r="M2" s="9"/>
      <c r="N2" s="9"/>
      <c r="O2" s="9"/>
    </row>
    <row r="3" spans="1:17" s="21" customFormat="1" ht="23.4" customHeight="1" x14ac:dyDescent="0.25">
      <c r="A3" s="128" t="s">
        <v>71</v>
      </c>
      <c r="B3" s="128"/>
      <c r="C3" s="128"/>
      <c r="D3" s="128"/>
      <c r="E3" s="128"/>
      <c r="F3" s="128"/>
      <c r="G3" s="128"/>
      <c r="H3" s="128"/>
      <c r="I3" s="128"/>
      <c r="J3" s="128"/>
      <c r="K3" s="11"/>
      <c r="M3" s="9"/>
      <c r="N3" s="9"/>
      <c r="O3" s="9"/>
    </row>
    <row r="4" spans="1:17" s="21" customFormat="1" ht="23.4" customHeight="1" x14ac:dyDescent="0.25">
      <c r="A4" s="81" t="s">
        <v>119</v>
      </c>
      <c r="B4" s="12"/>
      <c r="C4" s="12"/>
      <c r="D4" s="12"/>
      <c r="E4" s="12"/>
      <c r="F4" s="12"/>
      <c r="G4" s="12"/>
      <c r="H4" s="3"/>
      <c r="I4" s="12"/>
      <c r="K4" s="11"/>
      <c r="M4" s="9"/>
      <c r="N4" s="9"/>
      <c r="O4" s="9"/>
    </row>
    <row r="5" spans="1:17" s="21" customFormat="1" ht="23.4" customHeight="1" x14ac:dyDescent="0.25">
      <c r="A5" s="81"/>
      <c r="B5" s="12"/>
      <c r="C5" s="12"/>
      <c r="D5" s="12"/>
      <c r="E5" s="12"/>
      <c r="F5" s="12"/>
      <c r="G5" s="12"/>
      <c r="H5" s="3"/>
      <c r="I5" s="12"/>
      <c r="K5" s="11"/>
      <c r="L5" s="7" t="s">
        <v>22</v>
      </c>
      <c r="M5" s="9"/>
      <c r="N5" s="9"/>
      <c r="O5" s="9"/>
    </row>
    <row r="6" spans="1:17" s="21" customFormat="1" ht="23.4" customHeight="1" x14ac:dyDescent="0.25">
      <c r="A6" s="2"/>
      <c r="B6" s="2"/>
      <c r="C6" s="2"/>
      <c r="D6" s="2"/>
      <c r="E6" s="12"/>
      <c r="F6" s="12"/>
      <c r="G6" s="2"/>
      <c r="H6" s="60" t="s">
        <v>0</v>
      </c>
      <c r="I6" s="13"/>
      <c r="J6" s="55">
        <v>2566</v>
      </c>
      <c r="K6" s="54"/>
      <c r="L6" s="55">
        <v>2565</v>
      </c>
      <c r="M6" s="9"/>
      <c r="N6" s="9"/>
      <c r="O6" s="9"/>
      <c r="Q6" s="9"/>
    </row>
    <row r="7" spans="1:17" s="21" customFormat="1" ht="23.4" customHeight="1" x14ac:dyDescent="0.25">
      <c r="A7" s="1" t="s">
        <v>8</v>
      </c>
      <c r="B7" s="2"/>
      <c r="C7" s="2"/>
      <c r="D7" s="2"/>
      <c r="E7" s="2"/>
      <c r="F7" s="2"/>
      <c r="G7" s="2"/>
      <c r="H7" s="3"/>
      <c r="I7" s="12"/>
      <c r="J7" s="12"/>
      <c r="K7" s="11"/>
      <c r="L7" s="12"/>
      <c r="M7" s="9"/>
      <c r="N7" s="9"/>
      <c r="O7" s="9"/>
    </row>
    <row r="8" spans="1:17" s="21" customFormat="1" ht="23.4" customHeight="1" x14ac:dyDescent="0.25">
      <c r="A8" s="15" t="s">
        <v>43</v>
      </c>
      <c r="B8" s="2"/>
      <c r="C8" s="2"/>
      <c r="D8" s="2"/>
      <c r="E8" s="2"/>
      <c r="F8" s="2"/>
      <c r="G8" s="2"/>
      <c r="H8" s="3">
        <v>10</v>
      </c>
      <c r="I8" s="31"/>
      <c r="J8" s="32">
        <v>227056</v>
      </c>
      <c r="K8" s="16"/>
      <c r="L8" s="32">
        <v>245571</v>
      </c>
      <c r="M8" s="9"/>
      <c r="N8" s="66"/>
      <c r="O8" s="9"/>
    </row>
    <row r="9" spans="1:17" s="21" customFormat="1" ht="23.4" customHeight="1" x14ac:dyDescent="0.25">
      <c r="A9" s="1" t="s">
        <v>30</v>
      </c>
      <c r="B9" s="2"/>
      <c r="C9" s="2"/>
      <c r="D9" s="2"/>
      <c r="E9" s="2"/>
      <c r="F9" s="2"/>
      <c r="G9" s="2"/>
      <c r="H9" s="3"/>
      <c r="I9" s="31"/>
      <c r="J9" s="24">
        <f>SUM(J8:J8)</f>
        <v>227056</v>
      </c>
      <c r="K9" s="16"/>
      <c r="L9" s="24">
        <f>SUM(L8:L8)</f>
        <v>245571</v>
      </c>
      <c r="M9" s="9"/>
      <c r="N9" s="9"/>
      <c r="O9" s="9"/>
    </row>
    <row r="10" spans="1:17" s="21" customFormat="1" ht="23.4" customHeight="1" x14ac:dyDescent="0.25">
      <c r="A10" s="1" t="s">
        <v>9</v>
      </c>
      <c r="B10" s="2"/>
      <c r="C10" s="2"/>
      <c r="D10" s="2"/>
      <c r="E10" s="2"/>
      <c r="F10" s="2"/>
      <c r="G10" s="2"/>
      <c r="H10" s="3"/>
      <c r="I10" s="31"/>
      <c r="J10" s="34"/>
      <c r="K10" s="16"/>
      <c r="L10" s="34"/>
      <c r="M10" s="9"/>
      <c r="N10" s="9"/>
      <c r="O10" s="9"/>
    </row>
    <row r="11" spans="1:17" s="21" customFormat="1" ht="23.4" customHeight="1" x14ac:dyDescent="0.25">
      <c r="A11" s="5" t="s">
        <v>44</v>
      </c>
      <c r="B11" s="2"/>
      <c r="C11" s="2"/>
      <c r="D11" s="2"/>
      <c r="E11" s="2"/>
      <c r="F11" s="2"/>
      <c r="G11" s="2"/>
      <c r="H11" s="3">
        <v>11</v>
      </c>
      <c r="I11" s="31"/>
      <c r="J11" s="31">
        <v>2342</v>
      </c>
      <c r="K11" s="16"/>
      <c r="L11" s="31">
        <v>2373</v>
      </c>
      <c r="M11" s="9"/>
      <c r="N11" s="9"/>
      <c r="O11" s="9"/>
    </row>
    <row r="12" spans="1:17" s="21" customFormat="1" ht="23.4" customHeight="1" x14ac:dyDescent="0.25">
      <c r="A12" s="6" t="s">
        <v>23</v>
      </c>
      <c r="B12" s="2"/>
      <c r="C12" s="2"/>
      <c r="D12" s="2"/>
      <c r="E12" s="2"/>
      <c r="F12" s="2"/>
      <c r="G12" s="2"/>
      <c r="H12" s="3">
        <v>11</v>
      </c>
      <c r="I12" s="31"/>
      <c r="J12" s="31">
        <v>718</v>
      </c>
      <c r="K12" s="16"/>
      <c r="L12" s="30">
        <v>763</v>
      </c>
      <c r="M12" s="9"/>
      <c r="N12" s="9"/>
      <c r="O12" s="9"/>
    </row>
    <row r="13" spans="1:17" s="21" customFormat="1" ht="23.4" customHeight="1" x14ac:dyDescent="0.25">
      <c r="A13" s="6" t="s">
        <v>24</v>
      </c>
      <c r="B13" s="2"/>
      <c r="C13" s="2"/>
      <c r="D13" s="2"/>
      <c r="E13" s="2"/>
      <c r="F13" s="2"/>
      <c r="G13" s="2"/>
      <c r="H13" s="3"/>
      <c r="I13" s="31"/>
      <c r="J13" s="31">
        <v>862</v>
      </c>
      <c r="K13" s="16"/>
      <c r="L13" s="31">
        <v>915</v>
      </c>
      <c r="M13" s="9"/>
      <c r="N13" s="9"/>
      <c r="O13" s="9"/>
    </row>
    <row r="14" spans="1:17" s="21" customFormat="1" ht="23.4" customHeight="1" x14ac:dyDescent="0.25">
      <c r="A14" s="6" t="s">
        <v>25</v>
      </c>
      <c r="B14" s="2"/>
      <c r="C14" s="2"/>
      <c r="D14" s="2"/>
      <c r="E14" s="2"/>
      <c r="F14" s="2"/>
      <c r="G14" s="2"/>
      <c r="H14" s="3"/>
      <c r="I14" s="31"/>
      <c r="J14" s="31">
        <v>589</v>
      </c>
      <c r="K14" s="16"/>
      <c r="L14" s="31">
        <v>588</v>
      </c>
      <c r="M14" s="9"/>
      <c r="N14" s="9"/>
      <c r="O14" s="9"/>
    </row>
    <row r="15" spans="1:17" s="21" customFormat="1" ht="23.4" customHeight="1" x14ac:dyDescent="0.25">
      <c r="A15" s="5" t="s">
        <v>26</v>
      </c>
      <c r="B15" s="2"/>
      <c r="C15" s="2"/>
      <c r="D15" s="2"/>
      <c r="E15" s="2"/>
      <c r="F15" s="2"/>
      <c r="G15" s="2"/>
      <c r="H15" s="3"/>
      <c r="I15" s="31"/>
      <c r="J15" s="32">
        <v>2546</v>
      </c>
      <c r="K15" s="16"/>
      <c r="L15" s="32">
        <v>2080</v>
      </c>
      <c r="M15" s="9"/>
      <c r="N15" s="9"/>
      <c r="O15" s="9"/>
    </row>
    <row r="16" spans="1:17" s="21" customFormat="1" ht="23.4" customHeight="1" x14ac:dyDescent="0.25">
      <c r="A16" s="1" t="s">
        <v>10</v>
      </c>
      <c r="B16" s="2"/>
      <c r="C16" s="2"/>
      <c r="D16" s="2"/>
      <c r="E16" s="2"/>
      <c r="F16" s="2"/>
      <c r="G16" s="2"/>
      <c r="H16" s="3"/>
      <c r="I16" s="31"/>
      <c r="J16" s="33">
        <f>SUM(J11:J15)</f>
        <v>7057</v>
      </c>
      <c r="K16" s="16"/>
      <c r="L16" s="33">
        <f>SUM(L11:L15)</f>
        <v>6719</v>
      </c>
      <c r="M16" s="9"/>
      <c r="N16" s="9"/>
      <c r="O16" s="9"/>
    </row>
    <row r="17" spans="1:15" s="21" customFormat="1" ht="23.4" customHeight="1" x14ac:dyDescent="0.25">
      <c r="A17" s="81" t="s">
        <v>32</v>
      </c>
      <c r="B17" s="2"/>
      <c r="C17" s="2"/>
      <c r="D17" s="2"/>
      <c r="E17" s="2"/>
      <c r="F17" s="2"/>
      <c r="G17" s="2"/>
      <c r="H17" s="3"/>
      <c r="I17" s="31"/>
      <c r="J17" s="35">
        <f>SUM(J9,)-J16</f>
        <v>219999</v>
      </c>
      <c r="K17" s="16"/>
      <c r="L17" s="35">
        <f>SUM(L9,)-L16</f>
        <v>238852</v>
      </c>
      <c r="M17" s="9"/>
      <c r="N17" s="9"/>
      <c r="O17" s="9"/>
    </row>
    <row r="18" spans="1:15" s="21" customFormat="1" ht="23.4" customHeight="1" x14ac:dyDescent="0.25">
      <c r="A18" s="1" t="s">
        <v>153</v>
      </c>
      <c r="B18" s="2"/>
      <c r="C18" s="2"/>
      <c r="D18" s="2"/>
      <c r="E18" s="2"/>
      <c r="F18" s="2"/>
      <c r="G18" s="2"/>
      <c r="H18" s="3"/>
      <c r="I18" s="31"/>
      <c r="J18" s="34"/>
      <c r="K18" s="16"/>
      <c r="L18" s="34"/>
      <c r="M18" s="9"/>
      <c r="N18" s="9"/>
      <c r="O18" s="9"/>
    </row>
    <row r="19" spans="1:15" s="21" customFormat="1" ht="23.4" customHeight="1" x14ac:dyDescent="0.25">
      <c r="A19" s="2" t="s">
        <v>73</v>
      </c>
      <c r="B19" s="2"/>
      <c r="C19" s="2"/>
      <c r="D19" s="2"/>
      <c r="E19" s="2"/>
      <c r="F19" s="2"/>
      <c r="G19" s="2"/>
      <c r="H19" s="3"/>
      <c r="I19" s="31"/>
      <c r="J19" s="31">
        <v>-48</v>
      </c>
      <c r="K19" s="16"/>
      <c r="L19" s="34">
        <v>-10</v>
      </c>
      <c r="M19" s="9"/>
      <c r="N19" s="9"/>
      <c r="O19" s="9"/>
    </row>
    <row r="20" spans="1:15" s="21" customFormat="1" ht="23.4" customHeight="1" x14ac:dyDescent="0.25">
      <c r="A20" s="5" t="s">
        <v>147</v>
      </c>
      <c r="B20" s="2"/>
      <c r="C20" s="2"/>
      <c r="D20" s="2"/>
      <c r="E20" s="2"/>
      <c r="F20" s="2"/>
      <c r="G20" s="2"/>
      <c r="H20" s="3">
        <v>6</v>
      </c>
      <c r="I20" s="31"/>
      <c r="J20" s="36">
        <v>40765</v>
      </c>
      <c r="K20" s="16"/>
      <c r="L20" s="36">
        <v>-430800</v>
      </c>
      <c r="M20" s="9"/>
      <c r="N20" s="9"/>
      <c r="O20" s="9"/>
    </row>
    <row r="21" spans="1:15" s="21" customFormat="1" ht="23.4" customHeight="1" x14ac:dyDescent="0.25">
      <c r="A21" s="1" t="s">
        <v>148</v>
      </c>
      <c r="B21" s="2"/>
      <c r="C21" s="2"/>
      <c r="D21" s="2"/>
      <c r="E21" s="2"/>
      <c r="F21" s="2"/>
      <c r="G21" s="2"/>
      <c r="H21" s="3"/>
      <c r="I21" s="31"/>
      <c r="J21" s="33">
        <f>SUM(J19:J20)</f>
        <v>40717</v>
      </c>
      <c r="K21" s="16"/>
      <c r="L21" s="33">
        <f>SUM(L19:L20)</f>
        <v>-430810</v>
      </c>
      <c r="M21" s="9"/>
      <c r="N21" s="9"/>
      <c r="O21" s="9"/>
    </row>
    <row r="22" spans="1:15" s="21" customFormat="1" ht="23.4" customHeight="1" thickBot="1" x14ac:dyDescent="0.3">
      <c r="A22" s="81" t="s">
        <v>149</v>
      </c>
      <c r="B22" s="2"/>
      <c r="C22" s="2"/>
      <c r="D22" s="2"/>
      <c r="E22" s="2"/>
      <c r="F22" s="2"/>
      <c r="G22" s="2"/>
      <c r="H22" s="3"/>
      <c r="I22" s="31"/>
      <c r="J22" s="37">
        <f>SUM(J21,J17)</f>
        <v>260716</v>
      </c>
      <c r="K22" s="16"/>
      <c r="L22" s="37">
        <f>SUM(L21,L17)</f>
        <v>-191958</v>
      </c>
      <c r="M22" s="9"/>
      <c r="N22" s="9"/>
      <c r="O22" s="9"/>
    </row>
    <row r="23" spans="1:15" s="21" customFormat="1" ht="23.4" customHeight="1" thickTop="1" x14ac:dyDescent="0.25">
      <c r="A23" s="6"/>
      <c r="B23" s="2"/>
      <c r="C23" s="2"/>
      <c r="D23" s="2"/>
      <c r="E23" s="2"/>
      <c r="F23" s="2"/>
      <c r="G23" s="2"/>
      <c r="H23" s="10"/>
      <c r="I23" s="9"/>
      <c r="J23" s="2"/>
      <c r="K23" s="11"/>
      <c r="M23" s="9"/>
      <c r="N23" s="9"/>
      <c r="O23" s="9"/>
    </row>
    <row r="24" spans="1:15" s="21" customFormat="1" ht="23.4" customHeight="1" x14ac:dyDescent="0.25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11"/>
      <c r="M24" s="9"/>
      <c r="N24" s="9"/>
      <c r="O24" s="9"/>
    </row>
    <row r="25" spans="1:15" s="21" customFormat="1" ht="23.4" customHeight="1" x14ac:dyDescent="0.25">
      <c r="A25" s="9"/>
      <c r="B25" s="9"/>
      <c r="C25" s="9"/>
      <c r="D25" s="9"/>
      <c r="E25" s="9"/>
      <c r="F25" s="9"/>
      <c r="G25" s="9"/>
      <c r="H25" s="10"/>
      <c r="I25" s="9"/>
      <c r="K25" s="11"/>
      <c r="L25" s="7" t="s">
        <v>21</v>
      </c>
      <c r="M25" s="9"/>
      <c r="N25" s="9"/>
      <c r="O25" s="9"/>
    </row>
    <row r="26" spans="1:15" s="21" customFormat="1" ht="23.4" customHeight="1" x14ac:dyDescent="0.25">
      <c r="A26" s="128" t="s">
        <v>50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1"/>
      <c r="L26" s="70"/>
      <c r="M26" s="9"/>
      <c r="N26" s="9"/>
      <c r="O26" s="9"/>
    </row>
    <row r="27" spans="1:15" s="21" customFormat="1" ht="23.4" customHeight="1" x14ac:dyDescent="0.25">
      <c r="A27" s="128" t="s">
        <v>11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1"/>
      <c r="L27" s="70"/>
      <c r="M27" s="9"/>
      <c r="N27" s="9"/>
      <c r="O27" s="9"/>
    </row>
    <row r="28" spans="1:15" s="21" customFormat="1" ht="23.4" customHeight="1" x14ac:dyDescent="0.25">
      <c r="A28" s="81" t="str">
        <f>+A4</f>
        <v>สำหรับงวดสามเดือนสิ้นสุดวันที่ 31 มีนาคม 2566</v>
      </c>
      <c r="B28" s="81"/>
      <c r="C28" s="81"/>
      <c r="D28" s="81"/>
      <c r="E28" s="81"/>
      <c r="F28" s="81"/>
      <c r="G28" s="81"/>
      <c r="H28" s="81"/>
      <c r="I28" s="81"/>
      <c r="J28" s="81"/>
      <c r="K28" s="11"/>
      <c r="L28" s="70"/>
      <c r="M28" s="9"/>
      <c r="N28" s="9"/>
      <c r="O28" s="9"/>
    </row>
    <row r="29" spans="1:15" s="21" customFormat="1" ht="23.4" customHeight="1" x14ac:dyDescent="0.25">
      <c r="A29" s="12"/>
      <c r="B29" s="12"/>
      <c r="C29" s="12"/>
      <c r="D29" s="12"/>
      <c r="E29" s="12"/>
      <c r="F29" s="12"/>
      <c r="G29" s="12"/>
      <c r="H29" s="3"/>
      <c r="I29" s="12"/>
      <c r="K29" s="11"/>
      <c r="L29" s="7" t="s">
        <v>22</v>
      </c>
      <c r="M29" s="9"/>
      <c r="N29" s="9"/>
      <c r="O29" s="9"/>
    </row>
    <row r="30" spans="1:15" s="21" customFormat="1" ht="23.4" customHeight="1" x14ac:dyDescent="0.25">
      <c r="A30" s="2"/>
      <c r="B30" s="2"/>
      <c r="C30" s="2"/>
      <c r="D30" s="2"/>
      <c r="E30" s="12"/>
      <c r="F30" s="12"/>
      <c r="G30" s="2"/>
      <c r="H30" s="60" t="s">
        <v>0</v>
      </c>
      <c r="I30" s="13"/>
      <c r="J30" s="55">
        <v>2566</v>
      </c>
      <c r="K30" s="14"/>
      <c r="L30" s="55">
        <v>2565</v>
      </c>
      <c r="M30" s="9"/>
      <c r="N30" s="9"/>
      <c r="O30" s="9"/>
    </row>
    <row r="31" spans="1:15" s="21" customFormat="1" ht="23.4" customHeight="1" x14ac:dyDescent="0.25">
      <c r="A31" s="1" t="s">
        <v>125</v>
      </c>
      <c r="B31" s="2"/>
      <c r="C31" s="2"/>
      <c r="D31" s="2"/>
      <c r="E31" s="2"/>
      <c r="F31" s="2"/>
      <c r="G31" s="2"/>
      <c r="H31" s="3"/>
      <c r="I31" s="2"/>
      <c r="J31" s="12"/>
      <c r="K31" s="11"/>
      <c r="L31" s="12"/>
      <c r="M31" s="9"/>
      <c r="N31" s="9"/>
      <c r="O31" s="9"/>
    </row>
    <row r="32" spans="1:15" ht="23.4" customHeight="1" x14ac:dyDescent="0.25">
      <c r="A32" s="2" t="s">
        <v>32</v>
      </c>
      <c r="B32" s="2"/>
      <c r="C32" s="2"/>
      <c r="D32" s="2"/>
      <c r="E32" s="2"/>
      <c r="F32" s="2"/>
      <c r="G32" s="2"/>
      <c r="I32" s="2"/>
      <c r="J32" s="31">
        <f>+J17</f>
        <v>219999</v>
      </c>
      <c r="K32" s="16"/>
      <c r="L32" s="31">
        <f>+L17</f>
        <v>238852</v>
      </c>
    </row>
    <row r="33" spans="1:12" ht="23.4" customHeight="1" x14ac:dyDescent="0.25">
      <c r="A33" s="2" t="s">
        <v>73</v>
      </c>
      <c r="B33" s="2"/>
      <c r="C33" s="2"/>
      <c r="D33" s="2"/>
      <c r="E33" s="2"/>
      <c r="F33" s="2"/>
      <c r="G33" s="2"/>
      <c r="H33" s="3"/>
      <c r="I33" s="2"/>
      <c r="J33" s="31">
        <f>J19</f>
        <v>-48</v>
      </c>
      <c r="K33" s="16"/>
      <c r="L33" s="31">
        <v>-10</v>
      </c>
    </row>
    <row r="34" spans="1:12" ht="23.4" customHeight="1" x14ac:dyDescent="0.25">
      <c r="A34" s="2" t="s">
        <v>147</v>
      </c>
      <c r="B34" s="2"/>
      <c r="C34" s="2"/>
      <c r="D34" s="2"/>
      <c r="E34" s="2"/>
      <c r="F34" s="2"/>
      <c r="G34" s="2"/>
      <c r="H34" s="3">
        <v>6</v>
      </c>
      <c r="I34" s="2"/>
      <c r="J34" s="32">
        <f>+J20</f>
        <v>40765</v>
      </c>
      <c r="K34" s="16"/>
      <c r="L34" s="32">
        <f>+L20</f>
        <v>-430800</v>
      </c>
    </row>
    <row r="35" spans="1:12" ht="23.4" customHeight="1" x14ac:dyDescent="0.25">
      <c r="A35" s="1" t="s">
        <v>150</v>
      </c>
      <c r="B35" s="2"/>
      <c r="C35" s="2"/>
      <c r="D35" s="2"/>
      <c r="E35" s="2"/>
      <c r="F35" s="2"/>
      <c r="G35" s="2"/>
      <c r="H35" s="3"/>
      <c r="I35" s="2"/>
      <c r="J35" s="23">
        <f>SUM(J32:J34)</f>
        <v>260716</v>
      </c>
      <c r="K35" s="16"/>
      <c r="L35" s="23">
        <f>SUM(L32:L34)</f>
        <v>-191958</v>
      </c>
    </row>
    <row r="36" spans="1:12" ht="23.4" customHeight="1" x14ac:dyDescent="0.25">
      <c r="A36" s="71" t="s">
        <v>76</v>
      </c>
      <c r="B36" s="2"/>
      <c r="C36" s="2"/>
      <c r="D36" s="2"/>
      <c r="E36" s="2"/>
      <c r="F36" s="2"/>
      <c r="G36" s="2"/>
      <c r="H36" s="3">
        <v>8</v>
      </c>
      <c r="I36" s="2"/>
      <c r="J36" s="31">
        <v>-208550</v>
      </c>
      <c r="K36" s="16"/>
      <c r="L36" s="23">
        <v>-237747</v>
      </c>
    </row>
    <row r="37" spans="1:12" ht="23.4" customHeight="1" x14ac:dyDescent="0.25">
      <c r="A37" s="2" t="s">
        <v>55</v>
      </c>
      <c r="B37" s="2"/>
      <c r="C37" s="2"/>
      <c r="D37" s="2"/>
      <c r="E37" s="2"/>
      <c r="F37" s="2"/>
      <c r="G37" s="2"/>
      <c r="H37" s="3">
        <v>9</v>
      </c>
      <c r="I37" s="2"/>
      <c r="J37" s="32">
        <v>-191443</v>
      </c>
      <c r="K37" s="16"/>
      <c r="L37" s="32">
        <v>-244209</v>
      </c>
    </row>
    <row r="38" spans="1:12" ht="23.4" customHeight="1" x14ac:dyDescent="0.25">
      <c r="A38" s="1" t="s">
        <v>79</v>
      </c>
      <c r="B38" s="2"/>
      <c r="C38" s="2"/>
      <c r="D38" s="2"/>
      <c r="E38" s="2"/>
      <c r="F38" s="2"/>
      <c r="G38" s="2"/>
      <c r="H38" s="3"/>
      <c r="I38" s="2"/>
      <c r="J38" s="23">
        <f>SUM(J35:J37)</f>
        <v>-139277</v>
      </c>
      <c r="K38" s="16"/>
      <c r="L38" s="23">
        <f>SUM(L35:L37)</f>
        <v>-673914</v>
      </c>
    </row>
    <row r="39" spans="1:12" ht="23.4" customHeight="1" x14ac:dyDescent="0.25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28">
        <v>18877594</v>
      </c>
      <c r="K39" s="16"/>
      <c r="L39" s="28">
        <v>20240191</v>
      </c>
    </row>
    <row r="40" spans="1:12" ht="23.4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7">
        <f>SUM(J38:J39)</f>
        <v>18738317</v>
      </c>
      <c r="K40" s="16"/>
      <c r="L40" s="27">
        <f>SUM(L38:L39)</f>
        <v>19566277</v>
      </c>
    </row>
    <row r="41" spans="1:12" ht="23.4" customHeight="1" thickTop="1" x14ac:dyDescent="0.25">
      <c r="A41" s="2"/>
      <c r="B41" s="2"/>
      <c r="C41" s="2"/>
      <c r="D41" s="2"/>
      <c r="E41" s="2"/>
      <c r="F41" s="2"/>
      <c r="G41" s="2"/>
      <c r="H41" s="3"/>
      <c r="I41" s="2"/>
      <c r="J41" s="57">
        <f>J40-BS!I22</f>
        <v>0</v>
      </c>
      <c r="L41" s="57"/>
    </row>
    <row r="42" spans="1:12" ht="23.4" customHeight="1" x14ac:dyDescent="0.25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2" ht="23.4" customHeight="1" x14ac:dyDescent="0.25">
      <c r="L43" s="7" t="s">
        <v>21</v>
      </c>
    </row>
    <row r="44" spans="1:12" ht="23.4" customHeight="1" x14ac:dyDescent="0.25">
      <c r="A44" s="128" t="s">
        <v>50</v>
      </c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ht="23.4" customHeight="1" x14ac:dyDescent="0.25">
      <c r="A45" s="128" t="s">
        <v>14</v>
      </c>
      <c r="B45" s="128"/>
      <c r="C45" s="128"/>
      <c r="D45" s="128"/>
      <c r="E45" s="128"/>
      <c r="F45" s="128"/>
      <c r="G45" s="128"/>
      <c r="H45" s="128"/>
      <c r="I45" s="128"/>
      <c r="J45" s="128"/>
    </row>
    <row r="46" spans="1:12" ht="23.4" customHeight="1" x14ac:dyDescent="0.25">
      <c r="A46" s="81" t="str">
        <f>+A28</f>
        <v>สำหรับงวดสามเดือนสิ้นสุดวันที่ 31 มีนาคม 2566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12" ht="23.4" customHeight="1" x14ac:dyDescent="0.25">
      <c r="A47" s="12"/>
      <c r="B47" s="12"/>
      <c r="C47" s="12"/>
      <c r="D47" s="12"/>
      <c r="E47" s="12"/>
      <c r="F47" s="12"/>
      <c r="G47" s="12"/>
      <c r="H47" s="3"/>
      <c r="I47" s="12"/>
      <c r="L47" s="7" t="s">
        <v>22</v>
      </c>
    </row>
    <row r="48" spans="1:12" ht="23.4" customHeight="1" x14ac:dyDescent="0.25">
      <c r="B48" s="2"/>
      <c r="C48" s="2"/>
      <c r="D48" s="2"/>
      <c r="E48" s="2"/>
      <c r="F48" s="2"/>
      <c r="G48" s="2"/>
      <c r="H48" s="29"/>
      <c r="I48" s="13"/>
      <c r="J48" s="55">
        <v>2566</v>
      </c>
      <c r="L48" s="55">
        <v>2565</v>
      </c>
    </row>
    <row r="49" spans="1:12" ht="23.4" customHeight="1" x14ac:dyDescent="0.25">
      <c r="A49" s="1" t="s">
        <v>15</v>
      </c>
      <c r="B49" s="2"/>
      <c r="C49" s="2"/>
      <c r="D49" s="2"/>
      <c r="E49" s="2"/>
      <c r="F49" s="2"/>
      <c r="G49" s="2"/>
      <c r="H49" s="29"/>
      <c r="I49" s="13"/>
      <c r="J49" s="72"/>
      <c r="L49" s="55"/>
    </row>
    <row r="50" spans="1:12" ht="23.4" customHeight="1" x14ac:dyDescent="0.25">
      <c r="A50" s="18" t="s">
        <v>149</v>
      </c>
      <c r="B50" s="18"/>
      <c r="C50" s="18"/>
      <c r="D50" s="18"/>
      <c r="E50" s="18"/>
      <c r="F50" s="2"/>
      <c r="G50" s="2"/>
      <c r="H50" s="3"/>
      <c r="I50" s="2"/>
      <c r="J50" s="22">
        <f>+J35</f>
        <v>260716</v>
      </c>
      <c r="K50" s="16"/>
      <c r="L50" s="22">
        <f>+L35</f>
        <v>-191958</v>
      </c>
    </row>
    <row r="51" spans="1:12" s="17" customFormat="1" ht="23.4" customHeight="1" x14ac:dyDescent="0.25">
      <c r="A51" s="18" t="s">
        <v>154</v>
      </c>
      <c r="B51" s="18"/>
      <c r="C51" s="18"/>
      <c r="D51" s="18"/>
      <c r="E51" s="18"/>
      <c r="F51" s="18"/>
      <c r="G51" s="18"/>
      <c r="H51" s="19"/>
      <c r="I51" s="18"/>
      <c r="J51" s="72"/>
      <c r="K51" s="20"/>
      <c r="L51" s="72"/>
    </row>
    <row r="52" spans="1:12" ht="23.4" customHeight="1" x14ac:dyDescent="0.25">
      <c r="A52" s="2" t="s">
        <v>69</v>
      </c>
      <c r="B52" s="2"/>
      <c r="C52" s="2"/>
      <c r="D52" s="2"/>
      <c r="E52" s="2"/>
      <c r="F52" s="2"/>
      <c r="G52" s="2"/>
      <c r="H52" s="3"/>
      <c r="I52" s="2"/>
      <c r="J52" s="23"/>
      <c r="K52" s="16"/>
      <c r="L52" s="23"/>
    </row>
    <row r="53" spans="1:12" ht="23.4" customHeight="1" x14ac:dyDescent="0.25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2">
        <v>-960796</v>
      </c>
      <c r="K53" s="16"/>
      <c r="L53" s="23">
        <v>-618361</v>
      </c>
    </row>
    <row r="54" spans="1:12" ht="23.4" customHeight="1" x14ac:dyDescent="0.25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2">
        <v>943703</v>
      </c>
      <c r="K54" s="16"/>
      <c r="L54" s="22">
        <v>778340</v>
      </c>
    </row>
    <row r="55" spans="1:12" ht="23.4" customHeight="1" x14ac:dyDescent="0.25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2">
        <v>-6275</v>
      </c>
      <c r="K55" s="16"/>
      <c r="L55" s="22">
        <v>-2141</v>
      </c>
    </row>
    <row r="56" spans="1:12" ht="23.4" customHeight="1" x14ac:dyDescent="0.25">
      <c r="A56" s="2" t="s">
        <v>146</v>
      </c>
      <c r="B56" s="2"/>
      <c r="C56" s="2"/>
      <c r="D56" s="2"/>
      <c r="E56" s="2"/>
      <c r="F56" s="2"/>
      <c r="G56" s="2"/>
      <c r="H56" s="3"/>
      <c r="I56" s="2"/>
      <c r="J56" s="22">
        <v>11</v>
      </c>
      <c r="K56" s="16"/>
      <c r="L56" s="22">
        <v>-155</v>
      </c>
    </row>
    <row r="57" spans="1:12" ht="23.4" customHeight="1" x14ac:dyDescent="0.25">
      <c r="A57" s="2" t="s">
        <v>80</v>
      </c>
      <c r="B57" s="2"/>
      <c r="C57" s="2"/>
      <c r="D57" s="2"/>
      <c r="E57" s="2"/>
      <c r="F57" s="2"/>
      <c r="G57" s="2"/>
      <c r="H57" s="3"/>
      <c r="I57" s="2"/>
      <c r="J57" s="22">
        <v>48</v>
      </c>
      <c r="K57" s="16"/>
      <c r="L57" s="22">
        <v>10</v>
      </c>
    </row>
    <row r="58" spans="1:12" ht="23.4" customHeight="1" x14ac:dyDescent="0.25">
      <c r="A58" s="2" t="s">
        <v>46</v>
      </c>
      <c r="B58" s="2"/>
      <c r="C58" s="2"/>
      <c r="D58" s="2"/>
      <c r="E58" s="2"/>
      <c r="F58" s="2"/>
      <c r="G58" s="2"/>
      <c r="H58" s="3"/>
      <c r="I58" s="2"/>
      <c r="J58" s="22">
        <v>-224837</v>
      </c>
      <c r="K58" s="16"/>
      <c r="L58" s="22">
        <v>-244675</v>
      </c>
    </row>
    <row r="59" spans="1:12" ht="23.4" customHeight="1" x14ac:dyDescent="0.25">
      <c r="A59" s="2" t="s">
        <v>61</v>
      </c>
      <c r="B59" s="2"/>
      <c r="C59" s="2"/>
      <c r="D59" s="2"/>
      <c r="E59" s="2"/>
      <c r="F59" s="2"/>
      <c r="G59" s="2"/>
      <c r="H59" s="3"/>
      <c r="I59" s="2"/>
      <c r="J59" s="22">
        <v>418474</v>
      </c>
      <c r="K59" s="16"/>
      <c r="L59" s="22">
        <v>332887</v>
      </c>
    </row>
    <row r="60" spans="1:12" ht="23.4" customHeight="1" x14ac:dyDescent="0.25">
      <c r="A60" s="2" t="s">
        <v>151</v>
      </c>
      <c r="B60" s="2"/>
      <c r="C60" s="2"/>
      <c r="D60" s="2"/>
      <c r="E60" s="4"/>
      <c r="F60" s="4"/>
      <c r="G60" s="4"/>
      <c r="H60" s="8"/>
      <c r="I60" s="4"/>
      <c r="J60" s="23">
        <v>-40765</v>
      </c>
      <c r="K60" s="16"/>
      <c r="L60" s="23">
        <v>430800</v>
      </c>
    </row>
    <row r="61" spans="1:12" ht="23.4" customHeight="1" x14ac:dyDescent="0.25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4">
        <f>SUM(J50:J60)</f>
        <v>390279</v>
      </c>
      <c r="K61" s="16"/>
      <c r="L61" s="24">
        <f>SUM(L50:L60)</f>
        <v>484747</v>
      </c>
    </row>
    <row r="62" spans="1:12" ht="23.4" customHeight="1" x14ac:dyDescent="0.25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3"/>
      <c r="K62" s="16"/>
      <c r="L62" s="23"/>
    </row>
    <row r="63" spans="1:12" ht="23.4" customHeight="1" x14ac:dyDescent="0.25">
      <c r="A63" s="2" t="s">
        <v>76</v>
      </c>
      <c r="B63" s="2"/>
      <c r="C63" s="2"/>
      <c r="D63" s="2"/>
      <c r="E63" s="2"/>
      <c r="F63" s="2"/>
      <c r="G63" s="2"/>
      <c r="H63" s="3"/>
      <c r="I63" s="2"/>
      <c r="J63" s="23">
        <f>J36</f>
        <v>-208550</v>
      </c>
      <c r="K63" s="16"/>
      <c r="L63" s="23">
        <v>-237747</v>
      </c>
    </row>
    <row r="64" spans="1:12" ht="23.4" customHeight="1" x14ac:dyDescent="0.25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56">
        <f>J37</f>
        <v>-191443</v>
      </c>
      <c r="K64" s="16"/>
      <c r="L64" s="56">
        <v>-244209</v>
      </c>
    </row>
    <row r="65" spans="1:15" ht="23.4" customHeight="1" x14ac:dyDescent="0.25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56">
        <f>SUM(J63:J64)</f>
        <v>-399993</v>
      </c>
      <c r="K65" s="16"/>
      <c r="L65" s="56">
        <f>SUM(L63:L64)</f>
        <v>-481956</v>
      </c>
    </row>
    <row r="66" spans="1:15" ht="23.4" customHeight="1" x14ac:dyDescent="0.25">
      <c r="A66" s="1" t="s">
        <v>152</v>
      </c>
      <c r="B66" s="2"/>
      <c r="C66" s="2"/>
      <c r="D66" s="2"/>
      <c r="E66" s="2"/>
      <c r="F66" s="2"/>
      <c r="G66" s="2"/>
      <c r="H66" s="3"/>
      <c r="I66" s="2"/>
      <c r="J66" s="22">
        <f>SUM(J65,J61)</f>
        <v>-9714</v>
      </c>
      <c r="K66" s="16"/>
      <c r="L66" s="22">
        <f>SUM(L65,L61)</f>
        <v>2791</v>
      </c>
    </row>
    <row r="67" spans="1:15" ht="23.4" customHeight="1" x14ac:dyDescent="0.25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5">
        <v>19859</v>
      </c>
      <c r="K67" s="16"/>
      <c r="L67" s="25">
        <v>12836</v>
      </c>
    </row>
    <row r="68" spans="1:15" ht="23.4" customHeight="1" thickBot="1" x14ac:dyDescent="0.3">
      <c r="A68" s="1" t="s">
        <v>122</v>
      </c>
      <c r="B68" s="2"/>
      <c r="C68" s="2"/>
      <c r="D68" s="2"/>
      <c r="E68" s="2" t="s">
        <v>20</v>
      </c>
      <c r="F68" s="2"/>
      <c r="G68" s="2"/>
      <c r="H68" s="3"/>
      <c r="I68" s="2"/>
      <c r="J68" s="26">
        <f>SUM(J66:J67)</f>
        <v>10145</v>
      </c>
      <c r="K68" s="16"/>
      <c r="L68" s="26">
        <f>SUM(L66:L67)</f>
        <v>15627</v>
      </c>
    </row>
    <row r="69" spans="1:15" ht="23.4" customHeight="1" thickTop="1" x14ac:dyDescent="0.25">
      <c r="A69" s="2"/>
      <c r="B69" s="2"/>
      <c r="C69" s="2"/>
      <c r="D69" s="2"/>
      <c r="E69" s="2"/>
      <c r="F69" s="2"/>
      <c r="G69" s="2"/>
      <c r="H69" s="3"/>
      <c r="I69" s="2"/>
      <c r="J69" s="22">
        <f>J68-BS!I11</f>
        <v>0</v>
      </c>
      <c r="K69" s="16"/>
      <c r="L69" s="22"/>
    </row>
    <row r="70" spans="1:15" s="2" customFormat="1" ht="23.4" customHeight="1" x14ac:dyDescent="0.25">
      <c r="A70" s="2" t="s">
        <v>27</v>
      </c>
      <c r="H70" s="3"/>
      <c r="K70" s="11"/>
      <c r="L70" s="21"/>
      <c r="M70" s="9"/>
      <c r="N70" s="9"/>
      <c r="O70" s="9"/>
    </row>
    <row r="71" spans="1:15" s="2" customFormat="1" ht="23.4" customHeight="1" x14ac:dyDescent="0.25">
      <c r="H71" s="3"/>
      <c r="K71" s="11"/>
      <c r="L71" s="21"/>
      <c r="M71" s="9"/>
      <c r="N71" s="9"/>
      <c r="O71" s="9"/>
    </row>
    <row r="72" spans="1:15" s="2" customFormat="1" ht="23.4" customHeight="1" x14ac:dyDescent="0.25">
      <c r="K72" s="11"/>
      <c r="L72" s="21"/>
      <c r="M72" s="9"/>
      <c r="N72" s="9"/>
      <c r="O72" s="9"/>
    </row>
    <row r="73" spans="1:15" s="2" customFormat="1" ht="23.4" customHeight="1" x14ac:dyDescent="0.25">
      <c r="K73" s="11"/>
      <c r="L73" s="21"/>
      <c r="M73" s="9"/>
      <c r="N73" s="9"/>
      <c r="O73" s="9"/>
    </row>
    <row r="74" spans="1:15" s="2" customFormat="1" ht="23.4" customHeight="1" x14ac:dyDescent="0.25">
      <c r="K74" s="11"/>
      <c r="L74" s="21"/>
      <c r="M74" s="9"/>
      <c r="N74" s="9"/>
      <c r="O74" s="9"/>
    </row>
    <row r="75" spans="1:15" ht="23.4" customHeight="1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15" ht="23.4" customHeight="1" x14ac:dyDescent="0.25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4:J44"/>
    <mergeCell ref="A45:J45"/>
    <mergeCell ref="A2:J2"/>
    <mergeCell ref="A3:J3"/>
    <mergeCell ref="A26:J26"/>
    <mergeCell ref="A27:J27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7" ma:contentTypeDescription="สร้างเอกสารใหม่" ma:contentTypeScope="" ma:versionID="53997c068bd670feca21e99b7949e8a7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89dbe1ee77b07780bfef4654f9354317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schemas.microsoft.com/office/infopath/2007/PartnerControls"/>
    <ds:schemaRef ds:uri="9db623e1-ccd7-4933-a5d6-59ab2b743a80"/>
  </ds:schemaRefs>
</ds:datastoreItem>
</file>

<file path=customXml/itemProps3.xml><?xml version="1.0" encoding="utf-8"?>
<ds:datastoreItem xmlns:ds="http://schemas.openxmlformats.org/officeDocument/2006/customXml" ds:itemID="{BE57FF93-4EC8-48FE-A17A-3E4D2E491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39647</vt:lpwstr>
  </property>
  <property fmtid="{D5CDD505-2E9C-101B-9397-08002B2CF9AE}" pid="4" name="OptimizationTime">
    <vt:lpwstr>20230505_1120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2023-05-03T07:08:40Z</cp:lastPrinted>
  <dcterms:created xsi:type="dcterms:W3CDTF">2007-04-20T07:22:18Z</dcterms:created>
  <dcterms:modified xsi:type="dcterms:W3CDTF">2023-05-04T10:33:03Z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