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4\1\202205125480897T\"/>
    </mc:Choice>
  </mc:AlternateContent>
  <xr:revisionPtr revIDLastSave="0" documentId="8_{9467E73B-EADB-4F2D-BBD7-1F96F7D86D57}" xr6:coauthVersionLast="47" xr6:coauthVersionMax="47" xr10:uidLastSave="{00000000-0000-0000-0000-000000000000}"/>
  <bookViews>
    <workbookView xWindow="-120" yWindow="-120" windowWidth="29040" windowHeight="15840" xr2:uid="{B609DD07-3AD3-4115-97EC-2326AE30E40A}"/>
  </bookViews>
  <sheets>
    <sheet name="BS" sheetId="9" r:id="rId1"/>
    <sheet name="securities " sheetId="14" r:id="rId2"/>
    <sheet name="PL" sheetId="12" r:id="rId3"/>
  </sheets>
  <definedNames>
    <definedName name="_xlnm.Print_Area" localSheetId="0">BS!$A$1:$K$33</definedName>
    <definedName name="_xlnm.Print_Area" localSheetId="2">PL!$A$1:$M$71</definedName>
    <definedName name="_xlnm.Print_Area" localSheetId="1">'securities 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2" l="1"/>
  <c r="L9" i="12"/>
  <c r="J16" i="12"/>
  <c r="L16" i="12"/>
  <c r="J17" i="12"/>
  <c r="L17" i="12"/>
  <c r="J21" i="12"/>
  <c r="L21" i="12"/>
  <c r="J22" i="12"/>
  <c r="L22" i="12"/>
  <c r="A28" i="12"/>
  <c r="J32" i="12"/>
  <c r="L32" i="12"/>
  <c r="J33" i="12"/>
  <c r="J34" i="12"/>
  <c r="L34" i="12"/>
  <c r="J35" i="12"/>
  <c r="L35" i="12"/>
  <c r="J38" i="12"/>
  <c r="L38" i="12"/>
  <c r="J40" i="12"/>
  <c r="L40" i="12"/>
  <c r="J41" i="12"/>
  <c r="A46" i="12"/>
  <c r="J50" i="12"/>
  <c r="L50" i="12"/>
  <c r="J61" i="12"/>
  <c r="L61" i="12"/>
  <c r="J63" i="12"/>
  <c r="J64" i="12"/>
  <c r="J65" i="12"/>
  <c r="L65" i="12"/>
  <c r="J66" i="12"/>
  <c r="L66" i="12"/>
  <c r="J68" i="12"/>
  <c r="L68" i="12"/>
  <c r="J69" i="12"/>
  <c r="E15" i="14"/>
  <c r="G15" i="14"/>
  <c r="I15" i="14"/>
  <c r="K15" i="14"/>
  <c r="M15" i="14"/>
  <c r="O15" i="14"/>
  <c r="E56" i="14"/>
  <c r="G56" i="14"/>
  <c r="I56" i="14"/>
  <c r="K56" i="14"/>
  <c r="M56" i="14"/>
  <c r="O56" i="14"/>
  <c r="E57" i="14"/>
  <c r="G57" i="14"/>
  <c r="I57" i="14"/>
  <c r="K57" i="14"/>
  <c r="M57" i="14"/>
  <c r="O57" i="14"/>
  <c r="I14" i="9"/>
  <c r="K14" i="9"/>
  <c r="I17" i="9"/>
  <c r="K17" i="9"/>
  <c r="I18" i="9"/>
  <c r="K18" i="9"/>
  <c r="I22" i="9"/>
  <c r="K22" i="9"/>
  <c r="I23" i="9"/>
  <c r="K23" i="9"/>
  <c r="K24" i="9"/>
</calcChain>
</file>

<file path=xl/sharedStrings.xml><?xml version="1.0" encoding="utf-8"?>
<sst xmlns="http://schemas.openxmlformats.org/spreadsheetml/2006/main" count="208" uniqueCount="147">
  <si>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</si>
  <si>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</si>
  <si>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</si>
  <si>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</si>
  <si>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</si>
  <si>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</si>
  <si>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</si>
  <si>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</si>
  <si>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</si>
  <si>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</si>
  <si>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</si>
  <si>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</si>
  <si>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</si>
  <si>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</si>
  <si>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</si>
  <si>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</si>
  <si>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</si>
  <si>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</si>
  <si>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</si>
  <si>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</si>
  <si>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</si>
  <si>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</si>
  <si>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</si>
  <si>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</si>
  <si>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</si>
  <si>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</si>
  <si>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</si>
  <si>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</si>
  <si>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</si>
  <si>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</si>
  <si>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</si>
  <si>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</si>
  <si>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</si>
  <si>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</si>
  <si>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</si>
  <si>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</si>
  <si>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</si>
  <si>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</si>
  <si>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</si>
  <si>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</si>
  <si>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</si>
  <si>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</si>
  <si>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</si>
  <si>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</si>
  <si>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</si>
  <si>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</si>
  <si>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</si>
  <si>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</si>
  <si>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</si>
  <si>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</si>
  <si>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</si>
  <si>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</si>
  <si>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</si>
  <si>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</si>
  <si>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</si>
  <si>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</si>
  <si>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</si>
  <si>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</si>
  <si>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</si>
  <si>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</si>
  <si>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</si>
  <si>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</si>
  <si>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</si>
  <si>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</si>
  <si>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</si>
  <si>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</si>
  <si>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ผู้ช่วยกรรมการผู้จัดการ</t>
  </si>
  <si>
    <t>(สุณี แนวพานิช)</t>
  </si>
  <si>
    <t>ผู้อำนวยการอาวุโส</t>
  </si>
  <si>
    <t xml:space="preserve">   ให้เป็นเงินสดสุทธิจากกิจกรรมดำเนินงาน</t>
  </si>
  <si>
    <t>(ไพรัช มิคะเสน)</t>
  </si>
  <si>
    <t>งบกำไรขาดทุนเบ็ดเสร็จ</t>
  </si>
  <si>
    <t>ตั๋วเงินคลัง</t>
  </si>
  <si>
    <t>รายการขาดทุนสุทธิที่เกิดขึ้นจากเงินลงทุน</t>
  </si>
  <si>
    <t xml:space="preserve">   ค่าใช้จ่ายค้างจ่ายลดลง</t>
  </si>
  <si>
    <t>เงินฝากธนาคาร ณ วันปลายงวด (หมายเหตุ 7)</t>
  </si>
  <si>
    <t>31 มีนาคม 2565</t>
  </si>
  <si>
    <t>31 ธันวาคม 2564</t>
  </si>
  <si>
    <t>สำหรับงวดสามเดือนสิ้นสุดวันที่ 31 มีนาคม 2565</t>
  </si>
  <si>
    <t>ธนาคารแห่งประเทศไทยงวดที่ 42/91/64</t>
  </si>
  <si>
    <t>20 มกราคม 2565</t>
  </si>
  <si>
    <t>ธนาคารแห่งประเทศไทยงวดที่ 43/91/64</t>
  </si>
  <si>
    <t>27 มกราคม 2565</t>
  </si>
  <si>
    <t>ธนาคารแห่งประเทศไทยงวดที่ 2/364/64</t>
  </si>
  <si>
    <t>3 กุมภาพันธ์ 2565</t>
  </si>
  <si>
    <t>ธนาคารแห่งประเทศไทยงวดที่ 44/91/64</t>
  </si>
  <si>
    <t>ธนาคารแห่งประเทศไทยงวดที่ 45/91/64</t>
  </si>
  <si>
    <t>10 กุมภาพันธ์ 2565</t>
  </si>
  <si>
    <t>ธนาคารแห่งประเทศไทยงวดที่ 46/91/64</t>
  </si>
  <si>
    <t>17 กุมภาพันธ์ 2565</t>
  </si>
  <si>
    <t>ธนาคารแห่งประเทศไทยงวดที่ 4/364/64</t>
  </si>
  <si>
    <t>7 เมษายน 2565</t>
  </si>
  <si>
    <t>หมายเหตุประกอบงบการเงินเป็นส่วนหนึ่งของงบการเงินนี้</t>
  </si>
  <si>
    <t>งบประกอบรายละเอียดเงินลงทุน (ต่อ)</t>
  </si>
  <si>
    <t>ธนาคารแห่งประเทศไทย รุ่นที่ 2/2ปี/2563</t>
  </si>
  <si>
    <t>25 พฤษภาคม 2565</t>
  </si>
  <si>
    <t>ธนาคารแห่งประเทศไทยงวดที่ 6/363/64</t>
  </si>
  <si>
    <t>2 มิถุนายน 2565</t>
  </si>
  <si>
    <t>ธนาคารแห่งประเทศไทยงวดที่ 7/364/64</t>
  </si>
  <si>
    <t>7 กรกฎาคม 2565</t>
  </si>
  <si>
    <t>ธนาคารแห่งประเทศไทยงวดที่ 8/364/64</t>
  </si>
  <si>
    <t>4 สิงหาคม 2565</t>
  </si>
  <si>
    <t>ธนาคารแห่งประเทศไทยงวดที่ 9/364/64</t>
  </si>
  <si>
    <t>1 กันยายน 2665</t>
  </si>
  <si>
    <t>ธนาคารแห่งประเทศไทยงวดที่ 11/364/64</t>
  </si>
  <si>
    <t>3 พฤศจิกายน 2565</t>
  </si>
  <si>
    <t>กระทรวงการคลัง งวดที่ 20/183/64</t>
  </si>
  <si>
    <t>กระทรวงการคลัง งวดที่ 22/182/64</t>
  </si>
  <si>
    <t>16 มีนาคม 2665</t>
  </si>
  <si>
    <t>กระทรวงการคลัง งวดที่ 3/182/65</t>
  </si>
  <si>
    <t>11 พฤษภาคม 2565</t>
  </si>
  <si>
    <t>กระทรวงการคลัง งวดที่ 4/182/65</t>
  </si>
  <si>
    <t>ณ วันที่ 31 มีนาคม 2565</t>
  </si>
  <si>
    <t>การจ่ายเงินลดทุนให้แก่ผู้ถือหน่วยลงทุนระหว่างงวด</t>
  </si>
  <si>
    <t>กระทรวงการคลัง งวดที่ 8/182/65</t>
  </si>
  <si>
    <t>20 กรกฎาคม 2565</t>
  </si>
  <si>
    <t>ธนาคารแห่งประเทศไทยงวดที่ 5/91/65</t>
  </si>
  <si>
    <t>ธนาคารแห่งประเทศไทยงวดที่ 6/91/65</t>
  </si>
  <si>
    <t>ธนาคารแห่งประเทศไทยงวดที่ 8/91/65</t>
  </si>
  <si>
    <t>5 พฤษภาคม 2565</t>
  </si>
  <si>
    <t>12 พฤษภาคม 2565</t>
  </si>
  <si>
    <t>26 พฤษภาคม 2565</t>
  </si>
  <si>
    <t>ธนาคารแห่งประเทศไทยงวดที่ 9/91/65</t>
  </si>
  <si>
    <t>ธนาคารแห่งประเทศไทยงวดที่ 10/364/64</t>
  </si>
  <si>
    <t>6 ตุลาคม 2665</t>
  </si>
  <si>
    <t>ธนาคารแห่งประเทศไทยงวดที่ 12/364/64</t>
  </si>
  <si>
    <t>ธนาคารแห่งประเทศไทยงวดที่ 2/364/65</t>
  </si>
  <si>
    <t>2 กุมภาพันธ์ 2566</t>
  </si>
  <si>
    <t>8 ธันวาคม 2565</t>
  </si>
  <si>
    <t>รายการขาดทุนสุทธิที่ยังไม่เกิดขึ้นจากการวัดมูลค่าเงินลงทุน</t>
  </si>
  <si>
    <t>รายการขาดทุนสุทธิจากเงินลงทุน</t>
  </si>
  <si>
    <t>รวมรายการขาดทุนสุทธิจากเงินลงทุน</t>
  </si>
  <si>
    <t>การลดลงในสินทรัพย์สุทธิจากการดำเนินงาน</t>
  </si>
  <si>
    <t>การลดลงของสินทรัพย์สุทธิจากการดำเนินงาน</t>
  </si>
  <si>
    <t>การลดลงของสินทรัพย์สุทธิในระหว่างงวด</t>
  </si>
  <si>
    <t xml:space="preserve">   ขาดทุนจากการจำหน่ายเงินลงทุนในหลักทรัพย์</t>
  </si>
  <si>
    <t xml:space="preserve">   ขาดทุนสุทธิที่ยังไม่เกิดขึ้นจากการวัดมูลค่าเงินลงทุน</t>
  </si>
  <si>
    <t>เงินฝากธนาคารเพิ่มขึ้นสุทธิ</t>
  </si>
  <si>
    <t>เงินลงทุนในธุรกิจโครงสร้างพื้นฐานโรงไฟฟ้า (หมายเหตุ 6)</t>
  </si>
  <si>
    <t>เงินลงทุนในหลักทรัพย์ (หมายเหตุ 6)</t>
  </si>
  <si>
    <t>8, 9</t>
  </si>
  <si>
    <t>(พันบาท)</t>
  </si>
  <si>
    <t>รายการปรับกระทบรายการเพิ่มขึ้น (ลดลง) ในสินทรัพย์สุทธิจากการดำเนินงาน</t>
  </si>
  <si>
    <t xml:space="preserve">   (ราคาทุน: 17,249 ล้านบาท (31 ธันวาคม 2564: 17,641 ล้านบาท))</t>
  </si>
  <si>
    <t>สินทรัพย์สุทธิต่อหน่วย (บาท)</t>
  </si>
  <si>
    <t>จำนวนหน่วยลงทุนที่จำหน่ายแล้วทั้งหมด ณ วันปลายงวด/ปี (พันหน่วย)</t>
  </si>
  <si>
    <t>การลดลงของสินทรัพย์สุทธิจากการดำเนินงานในระหว่างงวด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</si>
</sst>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3" formatCode="_(* #,##0.000_);_(* \(#,##0.000\);_(* &quot;-&quot;??_);_(@_)"/>
    <numFmt numFmtId="188" formatCode="_(* #,##0.00_);_(* \(#,##0.00\);_(* &quot;-&quot;_);_(@_)"/>
    <numFmt numFmtId="207" formatCode="[$-F800]dddd\,\ mmmm\ dd\,\ yyyy"/>
    <numFmt numFmtId="208" formatCode="_-* #,##0_-;\-* #,##0_-;_-* &quot;-&quot;??_-;_-@_-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3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37" fontId="12" fillId="0" borderId="0" xfId="0" applyNumberFormat="1" applyFont="1" applyFill="1" applyAlignment="1">
      <alignment vertical="center"/>
    </xf>
    <xf numFmtId="37" fontId="13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2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173" fontId="5" fillId="0" borderId="4" xfId="1" applyNumberFormat="1" applyFont="1" applyFill="1" applyBorder="1" applyAlignment="1">
      <alignment vertical="center"/>
    </xf>
    <xf numFmtId="37" fontId="4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top"/>
    </xf>
    <xf numFmtId="37" fontId="7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4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0" xfId="0" quotePrefix="1" applyNumberFormat="1" applyFont="1" applyFill="1" applyBorder="1" applyAlignment="1">
      <alignment horizontal="center" vertical="top"/>
    </xf>
    <xf numFmtId="41" fontId="5" fillId="0" borderId="2" xfId="1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top"/>
    </xf>
    <xf numFmtId="0" fontId="5" fillId="0" borderId="5" xfId="0" applyFont="1" applyFill="1" applyBorder="1" applyAlignment="1">
      <alignment vertical="top"/>
    </xf>
    <xf numFmtId="37" fontId="5" fillId="0" borderId="5" xfId="0" applyNumberFormat="1" applyFont="1" applyFill="1" applyBorder="1" applyAlignment="1">
      <alignment vertical="top"/>
    </xf>
    <xf numFmtId="37" fontId="10" fillId="0" borderId="0" xfId="0" applyNumberFormat="1" applyFont="1" applyFill="1" applyBorder="1" applyAlignment="1">
      <alignment horizontal="center" vertical="center"/>
    </xf>
    <xf numFmtId="37" fontId="10" fillId="0" borderId="0" xfId="0" quotePrefix="1" applyNumberFormat="1" applyFont="1" applyFill="1" applyBorder="1" applyAlignment="1">
      <alignment horizontal="center" vertical="top"/>
    </xf>
    <xf numFmtId="43" fontId="5" fillId="0" borderId="0" xfId="1" applyFont="1" applyFill="1" applyAlignment="1">
      <alignment vertical="center"/>
    </xf>
    <xf numFmtId="207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vertical="center"/>
    </xf>
    <xf numFmtId="43" fontId="4" fillId="0" borderId="0" xfId="1" applyFont="1" applyFill="1" applyBorder="1" applyAlignment="1">
      <alignment vertical="center"/>
    </xf>
    <xf numFmtId="37" fontId="5" fillId="0" borderId="0" xfId="0" applyNumberFormat="1" applyFont="1" applyAlignment="1">
      <alignment vertical="top"/>
    </xf>
    <xf numFmtId="177" fontId="6" fillId="0" borderId="0" xfId="0" applyNumberFormat="1" applyFont="1" applyAlignment="1">
      <alignment horizontal="center" vertical="top"/>
    </xf>
    <xf numFmtId="37" fontId="14" fillId="0" borderId="0" xfId="0" applyNumberFormat="1" applyFont="1" applyAlignment="1">
      <alignment vertical="top"/>
    </xf>
    <xf numFmtId="14" fontId="5" fillId="0" borderId="0" xfId="0" applyNumberFormat="1" applyFont="1" applyAlignment="1">
      <alignment vertical="top"/>
    </xf>
    <xf numFmtId="37" fontId="7" fillId="0" borderId="0" xfId="0" applyNumberFormat="1" applyFont="1" applyAlignment="1">
      <alignment vertical="top"/>
    </xf>
    <xf numFmtId="37" fontId="6" fillId="0" borderId="0" xfId="0" applyNumberFormat="1" applyFont="1" applyAlignment="1">
      <alignment horizontal="center" vertical="top"/>
    </xf>
    <xf numFmtId="37" fontId="5" fillId="0" borderId="0" xfId="0" applyNumberFormat="1" applyFont="1" applyAlignment="1">
      <alignment horizontal="left" vertical="top"/>
    </xf>
    <xf numFmtId="37" fontId="4" fillId="0" borderId="0" xfId="0" applyNumberFormat="1" applyFont="1" applyAlignment="1">
      <alignment vertical="top"/>
    </xf>
    <xf numFmtId="37" fontId="4" fillId="0" borderId="0" xfId="0" quotePrefix="1" applyNumberFormat="1" applyFont="1" applyAlignment="1">
      <alignment horizontal="left" vertical="top"/>
    </xf>
    <xf numFmtId="37" fontId="4" fillId="0" borderId="0" xfId="0" applyNumberFormat="1" applyFont="1" applyAlignment="1">
      <alignment horizontal="left" vertical="top"/>
    </xf>
    <xf numFmtId="37" fontId="5" fillId="0" borderId="0" xfId="0" applyNumberFormat="1" applyFont="1" applyAlignment="1">
      <alignment horizontal="right" vertical="top"/>
    </xf>
    <xf numFmtId="172" fontId="5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horizontal="center" vertical="center"/>
    </xf>
    <xf numFmtId="41" fontId="5" fillId="0" borderId="2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right" vertical="center"/>
    </xf>
    <xf numFmtId="208" fontId="5" fillId="0" borderId="2" xfId="0" applyNumberFormat="1" applyFont="1" applyBorder="1" applyAlignment="1">
      <alignment vertical="center"/>
    </xf>
    <xf numFmtId="41" fontId="5" fillId="0" borderId="0" xfId="1" applyNumberFormat="1" applyFont="1" applyFill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37" fontId="5" fillId="0" borderId="0" xfId="4" applyNumberFormat="1" applyFont="1" applyAlignment="1">
      <alignment horizontal="center" vertical="center"/>
    </xf>
    <xf numFmtId="37" fontId="5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0" xfId="4" applyFont="1" applyAlignment="1">
      <alignment horizontal="centerContinuous" vertical="center"/>
    </xf>
    <xf numFmtId="37" fontId="5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Continuous" vertical="center"/>
    </xf>
    <xf numFmtId="0" fontId="7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41" fontId="5" fillId="0" borderId="2" xfId="4" applyNumberFormat="1" applyFont="1" applyBorder="1" applyAlignment="1">
      <alignment horizontal="center" vertical="center"/>
    </xf>
    <xf numFmtId="41" fontId="5" fillId="0" borderId="0" xfId="4" applyNumberFormat="1" applyFont="1" applyAlignment="1">
      <alignment horizontal="centerContinuous" vertical="center"/>
    </xf>
    <xf numFmtId="37" fontId="5" fillId="0" borderId="0" xfId="4" applyNumberFormat="1" applyFont="1" applyAlignment="1">
      <alignment horizontal="centerContinuous" vertical="center"/>
    </xf>
    <xf numFmtId="0" fontId="7" fillId="0" borderId="0" xfId="4" applyFont="1" applyAlignment="1">
      <alignment horizontal="center" vertical="center"/>
    </xf>
    <xf numFmtId="41" fontId="12" fillId="0" borderId="0" xfId="4" applyNumberFormat="1" applyFont="1" applyAlignment="1">
      <alignment horizontal="center" vertical="center"/>
    </xf>
    <xf numFmtId="188" fontId="12" fillId="0" borderId="0" xfId="4" applyNumberFormat="1" applyFont="1" applyAlignment="1">
      <alignment horizontal="center" vertical="center"/>
    </xf>
    <xf numFmtId="37" fontId="5" fillId="0" borderId="0" xfId="7" applyNumberFormat="1" applyFont="1" applyAlignment="1">
      <alignment vertical="center"/>
    </xf>
    <xf numFmtId="41" fontId="5" fillId="0" borderId="1" xfId="4" applyNumberFormat="1" applyFont="1" applyBorder="1" applyAlignment="1">
      <alignment vertical="center"/>
    </xf>
    <xf numFmtId="41" fontId="5" fillId="0" borderId="0" xfId="4" applyNumberFormat="1" applyFont="1" applyAlignment="1">
      <alignment vertical="center"/>
    </xf>
    <xf numFmtId="188" fontId="5" fillId="0" borderId="1" xfId="4" applyNumberFormat="1" applyFont="1" applyBorder="1" applyAlignment="1">
      <alignment vertical="center"/>
    </xf>
    <xf numFmtId="41" fontId="5" fillId="0" borderId="4" xfId="4" applyNumberFormat="1" applyFont="1" applyBorder="1" applyAlignment="1">
      <alignment vertical="center"/>
    </xf>
    <xf numFmtId="188" fontId="5" fillId="0" borderId="4" xfId="4" applyNumberFormat="1" applyFont="1" applyBorder="1" applyAlignment="1">
      <alignment vertical="center"/>
    </xf>
    <xf numFmtId="37" fontId="4" fillId="0" borderId="0" xfId="4" applyNumberFormat="1" applyFont="1" applyAlignment="1">
      <alignment vertical="center"/>
    </xf>
    <xf numFmtId="173" fontId="5" fillId="0" borderId="0" xfId="1" applyNumberFormat="1" applyFont="1" applyFill="1" applyAlignment="1">
      <alignment horizontal="right" vertical="center"/>
    </xf>
    <xf numFmtId="41" fontId="14" fillId="0" borderId="0" xfId="0" applyNumberFormat="1" applyFont="1" applyFill="1" applyAlignment="1">
      <alignment vertical="center"/>
    </xf>
    <xf numFmtId="37" fontId="5" fillId="0" borderId="0" xfId="7" applyNumberFormat="1" applyFont="1" applyFill="1" applyAlignment="1">
      <alignment vertical="center"/>
    </xf>
    <xf numFmtId="41" fontId="12" fillId="0" borderId="0" xfId="1" applyNumberFormat="1" applyFont="1" applyFill="1" applyAlignment="1">
      <alignment vertical="center"/>
    </xf>
    <xf numFmtId="173" fontId="5" fillId="0" borderId="2" xfId="1" applyNumberFormat="1" applyFont="1" applyBorder="1" applyAlignment="1">
      <alignment vertical="center"/>
    </xf>
    <xf numFmtId="0" fontId="4" fillId="0" borderId="0" xfId="4" applyFont="1" applyAlignment="1">
      <alignment horizontal="left" vertical="center"/>
    </xf>
    <xf numFmtId="0" fontId="5" fillId="0" borderId="0" xfId="8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183" fontId="4" fillId="0" borderId="0" xfId="4" applyNumberFormat="1" applyFont="1" applyAlignment="1">
      <alignment horizontal="left" vertical="center"/>
    </xf>
    <xf numFmtId="183" fontId="5" fillId="0" borderId="0" xfId="1" applyNumberFormat="1" applyFont="1" applyFill="1" applyAlignment="1">
      <alignment horizontal="center" vertical="center"/>
    </xf>
    <xf numFmtId="183" fontId="5" fillId="0" borderId="2" xfId="1" applyNumberFormat="1" applyFont="1" applyFill="1" applyBorder="1" applyAlignment="1">
      <alignment horizontal="center" vertical="center"/>
    </xf>
    <xf numFmtId="183" fontId="5" fillId="0" borderId="0" xfId="4" applyNumberFormat="1" applyFont="1" applyAlignment="1">
      <alignment horizontal="centerContinuous" vertical="center"/>
    </xf>
    <xf numFmtId="183" fontId="12" fillId="0" borderId="0" xfId="4" applyNumberFormat="1" applyFont="1" applyAlignment="1">
      <alignment horizontal="center" vertical="center"/>
    </xf>
    <xf numFmtId="183" fontId="5" fillId="0" borderId="4" xfId="4" applyNumberFormat="1" applyFont="1" applyBorder="1" applyAlignment="1">
      <alignment vertical="center"/>
    </xf>
    <xf numFmtId="183" fontId="4" fillId="0" borderId="0" xfId="1" applyNumberFormat="1" applyFont="1" applyFill="1" applyBorder="1" applyAlignment="1">
      <alignment vertical="center"/>
    </xf>
    <xf numFmtId="183" fontId="5" fillId="0" borderId="0" xfId="1" applyNumberFormat="1" applyFont="1" applyFill="1" applyAlignment="1">
      <alignment vertical="center"/>
    </xf>
    <xf numFmtId="43" fontId="12" fillId="0" borderId="0" xfId="4" applyNumberFormat="1" applyFont="1" applyAlignment="1">
      <alignment horizontal="center" vertical="center"/>
    </xf>
    <xf numFmtId="43" fontId="5" fillId="0" borderId="2" xfId="1" applyNumberFormat="1" applyFont="1" applyFill="1" applyBorder="1" applyAlignment="1">
      <alignment horizontal="center" vertical="center"/>
    </xf>
    <xf numFmtId="43" fontId="5" fillId="0" borderId="0" xfId="1" applyNumberFormat="1" applyFont="1" applyFill="1" applyBorder="1" applyAlignment="1">
      <alignment horizontal="center" vertical="center"/>
    </xf>
    <xf numFmtId="183" fontId="5" fillId="0" borderId="0" xfId="4" applyNumberFormat="1" applyFont="1" applyAlignment="1">
      <alignment vertical="center"/>
    </xf>
    <xf numFmtId="43" fontId="5" fillId="0" borderId="0" xfId="1" applyNumberFormat="1" applyFont="1" applyFill="1" applyAlignment="1">
      <alignment horizontal="center" vertical="center"/>
    </xf>
    <xf numFmtId="43" fontId="5" fillId="0" borderId="0" xfId="4" applyNumberFormat="1" applyFont="1" applyAlignment="1">
      <alignment horizontal="centerContinuous" vertical="center"/>
    </xf>
    <xf numFmtId="43" fontId="5" fillId="0" borderId="2" xfId="4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2" xfId="8" applyFont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37" fontId="5" fillId="0" borderId="7" xfId="0" applyNumberFormat="1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left" vertical="center"/>
    </xf>
  </cellXfs>
  <cellStyles count="10">
    <cellStyle name="Comma 2" xfId="2" xr:uid="{7E2C937F-1726-46F7-BC00-43BA3CB7FF02}"/>
    <cellStyle name="Comma 2 2" xfId="3" xr:uid="{AB6953CF-0E89-4610-87BD-1DB417A03376}"/>
    <cellStyle name="Normal 2" xfId="4" xr:uid="{FB889B98-A5E7-41A9-91AC-D896D1A305F7}"/>
    <cellStyle name="Normal 3" xfId="5" xr:uid="{5E453902-8F43-40CB-AEE6-28AB7C95AA90}"/>
    <cellStyle name="Normal 3 2" xfId="6" xr:uid="{2D4C8B6F-74EE-40FB-9A54-9357FC2D59A5}"/>
    <cellStyle name="Normal 4" xfId="7" xr:uid="{005534F6-B69B-49C9-AD91-6F62D888D536}"/>
    <cellStyle name="Normal_MJLFT2" xfId="8" xr:uid="{B868E5D6-CA0B-4DF4-9A43-B664678CB3D1}"/>
    <cellStyle name="Percent 2" xfId="9" xr:uid="{E3EA9CF5-D489-42AF-BCB7-3D4DDBABCBC4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A19F-BBCA-44E8-BFC0-198E12938454}">
  <dimension ref="A1:Y32"/>
  <sheetViews>
    <sheetView showGridLines="0" tabSelected="1" view="pageBreakPreview" topLeftCell="A13" zoomScaleNormal="100" zoomScaleSheetLayoutView="100" workbookViewId="0">
      <selection activeCell="I25" sqref="I25"/>
    </sheetView>
  </sheetViews>
  <sheetFormatPr defaultRowHeight="24" customHeight="1" x14ac:dyDescent="0.2"/>
  <cols>
    <col min="1" max="3" width="9.140625" style="41"/>
    <col min="4" max="4" width="10" style="41" customWidth="1"/>
    <col min="5" max="5" width="5.7109375" style="41" customWidth="1"/>
    <col min="6" max="6" width="13.140625" style="41" customWidth="1"/>
    <col min="7" max="7" width="7.5703125" style="42" customWidth="1"/>
    <col min="8" max="8" width="1.42578125" style="41" customWidth="1"/>
    <col min="9" max="9" width="16.7109375" style="51" customWidth="1"/>
    <col min="10" max="10" width="1.42578125" style="41" customWidth="1"/>
    <col min="11" max="11" width="16.7109375" style="51" customWidth="1"/>
    <col min="12" max="12" width="0.28515625" style="44" customWidth="1"/>
    <col min="13" max="13" width="12.5703125" style="45" bestFit="1" customWidth="1"/>
    <col min="14" max="14" width="22.42578125" style="41" customWidth="1"/>
    <col min="15" max="15" width="9.140625" style="41"/>
    <col min="16" max="16" width="13.7109375" style="41" bestFit="1" customWidth="1"/>
    <col min="17" max="18" width="9.140625" style="41"/>
    <col min="19" max="19" width="11.5703125" style="41" bestFit="1" customWidth="1"/>
    <col min="20" max="20" width="13.85546875" style="41" bestFit="1" customWidth="1"/>
    <col min="21" max="21" width="1.7109375" style="41" customWidth="1"/>
    <col min="22" max="22" width="11.5703125" style="41" bestFit="1" customWidth="1"/>
    <col min="23" max="23" width="12.28515625" style="41" bestFit="1" customWidth="1"/>
    <col min="24" max="24" width="2.28515625" style="41" customWidth="1"/>
    <col min="25" max="25" width="12.28515625" style="41" bestFit="1" customWidth="1"/>
    <col min="26" max="16384" width="9.140625" style="41"/>
  </cols>
  <sheetData>
    <row r="1" spans="1:25" ht="24" customHeight="1" x14ac:dyDescent="0.2">
      <c r="A1" s="46" t="s">
        <v>50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5" ht="24" customHeight="1" x14ac:dyDescent="0.2">
      <c r="A2" s="46" t="s">
        <v>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5" ht="24" customHeight="1" x14ac:dyDescent="0.2">
      <c r="A3" s="47" t="s">
        <v>112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25" ht="24" customHeight="1" x14ac:dyDescent="0.2">
      <c r="A4" s="47"/>
      <c r="B4" s="47"/>
      <c r="C4" s="47"/>
      <c r="D4" s="47"/>
      <c r="E4" s="47"/>
      <c r="F4" s="47"/>
      <c r="G4" s="47"/>
      <c r="H4" s="47"/>
      <c r="I4" s="43"/>
      <c r="J4" s="47"/>
      <c r="K4" s="43" t="s">
        <v>22</v>
      </c>
      <c r="L4" s="47"/>
    </row>
    <row r="5" spans="1:25" s="51" customFormat="1" ht="24" customHeight="1" x14ac:dyDescent="0.2">
      <c r="A5" s="48"/>
      <c r="B5" s="49"/>
      <c r="C5" s="48"/>
      <c r="D5" s="48"/>
      <c r="E5" s="49"/>
      <c r="F5" s="49"/>
      <c r="G5" s="65" t="s">
        <v>0</v>
      </c>
      <c r="I5" s="40" t="s">
        <v>76</v>
      </c>
      <c r="J5" s="40"/>
      <c r="K5" s="40" t="s">
        <v>77</v>
      </c>
      <c r="L5" s="52"/>
      <c r="M5" s="53"/>
    </row>
    <row r="6" spans="1:25" s="51" customFormat="1" ht="24" customHeight="1" x14ac:dyDescent="0.2">
      <c r="A6" s="48"/>
      <c r="B6" s="49"/>
      <c r="C6" s="48"/>
      <c r="D6" s="48"/>
      <c r="E6" s="49"/>
      <c r="F6" s="49"/>
      <c r="G6" s="50"/>
      <c r="I6" s="57" t="s">
        <v>34</v>
      </c>
      <c r="J6" s="40"/>
      <c r="K6" s="57" t="s">
        <v>33</v>
      </c>
      <c r="L6" s="52"/>
      <c r="M6" s="53"/>
    </row>
    <row r="7" spans="1:25" s="51" customFormat="1" ht="24" customHeight="1" x14ac:dyDescent="0.2">
      <c r="A7" s="48"/>
      <c r="B7" s="49"/>
      <c r="C7" s="48"/>
      <c r="D7" s="48"/>
      <c r="E7" s="49"/>
      <c r="F7" s="49"/>
      <c r="G7" s="50"/>
      <c r="I7" s="57" t="s">
        <v>35</v>
      </c>
      <c r="J7" s="40"/>
      <c r="K7" s="57"/>
      <c r="L7" s="52"/>
      <c r="M7" s="53"/>
    </row>
    <row r="8" spans="1:25" s="51" customFormat="1" ht="24" customHeight="1" x14ac:dyDescent="0.2">
      <c r="A8" s="46" t="s">
        <v>1</v>
      </c>
      <c r="M8" s="53"/>
      <c r="S8" s="52"/>
      <c r="T8" s="52"/>
      <c r="U8" s="52"/>
      <c r="V8" s="52"/>
      <c r="W8" s="52"/>
      <c r="X8" s="52"/>
      <c r="Y8" s="52"/>
    </row>
    <row r="9" spans="1:25" s="70" customFormat="1" ht="24" customHeight="1" x14ac:dyDescent="0.2">
      <c r="A9" s="70" t="s">
        <v>65</v>
      </c>
      <c r="G9" s="71"/>
      <c r="M9" s="72"/>
      <c r="S9" s="73"/>
      <c r="T9" s="73"/>
      <c r="V9" s="74"/>
      <c r="W9" s="74"/>
    </row>
    <row r="10" spans="1:25" s="70" customFormat="1" ht="24" customHeight="1" x14ac:dyDescent="0.2">
      <c r="A10" s="70" t="s">
        <v>143</v>
      </c>
      <c r="G10" s="75">
        <v>6</v>
      </c>
      <c r="H10" s="75">
        <v>8</v>
      </c>
      <c r="I10" s="82">
        <v>19072420</v>
      </c>
      <c r="J10" s="82"/>
      <c r="K10" s="82">
        <v>19895127</v>
      </c>
      <c r="M10" s="72"/>
    </row>
    <row r="11" spans="1:25" s="70" customFormat="1" ht="24" customHeight="1" x14ac:dyDescent="0.2">
      <c r="A11" s="76" t="s">
        <v>51</v>
      </c>
      <c r="E11" s="75"/>
      <c r="G11" s="75">
        <v>7</v>
      </c>
      <c r="H11" s="75"/>
      <c r="I11" s="82">
        <v>15627</v>
      </c>
      <c r="J11" s="83"/>
      <c r="K11" s="82">
        <v>12836</v>
      </c>
      <c r="M11" s="72"/>
    </row>
    <row r="12" spans="1:25" s="70" customFormat="1" ht="24" customHeight="1" x14ac:dyDescent="0.2">
      <c r="A12" s="76" t="s">
        <v>36</v>
      </c>
      <c r="E12" s="75"/>
      <c r="G12" s="75">
        <v>11</v>
      </c>
      <c r="H12" s="75"/>
      <c r="I12" s="82">
        <v>476593</v>
      </c>
      <c r="J12" s="83"/>
      <c r="K12" s="82">
        <v>332887</v>
      </c>
      <c r="M12" s="72"/>
    </row>
    <row r="13" spans="1:25" s="70" customFormat="1" ht="24" customHeight="1" x14ac:dyDescent="0.2">
      <c r="A13" s="76" t="s">
        <v>37</v>
      </c>
      <c r="E13" s="75"/>
      <c r="G13" s="75"/>
      <c r="H13" s="75"/>
      <c r="I13" s="84">
        <v>3454</v>
      </c>
      <c r="J13" s="83"/>
      <c r="K13" s="84">
        <v>1313</v>
      </c>
      <c r="M13" s="72"/>
    </row>
    <row r="14" spans="1:25" s="70" customFormat="1" ht="24" customHeight="1" x14ac:dyDescent="0.2">
      <c r="A14" s="77" t="s">
        <v>2</v>
      </c>
      <c r="I14" s="85">
        <f>SUM(I10:I13)</f>
        <v>19568094</v>
      </c>
      <c r="J14" s="82"/>
      <c r="K14" s="85">
        <f>SUM(K10:K13)</f>
        <v>20242163</v>
      </c>
      <c r="M14" s="72"/>
    </row>
    <row r="15" spans="1:25" s="70" customFormat="1" ht="24" customHeight="1" x14ac:dyDescent="0.2">
      <c r="A15" s="77" t="s">
        <v>3</v>
      </c>
      <c r="I15" s="82"/>
      <c r="J15" s="82"/>
      <c r="K15" s="82"/>
      <c r="M15" s="72"/>
    </row>
    <row r="16" spans="1:25" s="70" customFormat="1" ht="24" customHeight="1" x14ac:dyDescent="0.2">
      <c r="A16" s="70" t="s">
        <v>38</v>
      </c>
      <c r="E16" s="75"/>
      <c r="G16" s="75"/>
      <c r="H16" s="75"/>
      <c r="I16" s="84">
        <v>1817</v>
      </c>
      <c r="J16" s="82"/>
      <c r="K16" s="84">
        <v>1972</v>
      </c>
      <c r="M16" s="72"/>
    </row>
    <row r="17" spans="1:13" s="70" customFormat="1" ht="24" customHeight="1" x14ac:dyDescent="0.2">
      <c r="A17" s="78" t="s">
        <v>4</v>
      </c>
      <c r="E17" s="75"/>
      <c r="I17" s="85">
        <f>SUM(I16)</f>
        <v>1817</v>
      </c>
      <c r="J17" s="82"/>
      <c r="K17" s="85">
        <f>SUM(K16)</f>
        <v>1972</v>
      </c>
      <c r="M17" s="72"/>
    </row>
    <row r="18" spans="1:13" s="70" customFormat="1" ht="24" customHeight="1" thickBot="1" x14ac:dyDescent="0.25">
      <c r="A18" s="79" t="s">
        <v>5</v>
      </c>
      <c r="E18" s="75"/>
      <c r="I18" s="86">
        <f>+I14-I17</f>
        <v>19566277</v>
      </c>
      <c r="J18" s="82"/>
      <c r="K18" s="86">
        <f>+K14-K17</f>
        <v>20240191</v>
      </c>
      <c r="M18" s="72"/>
    </row>
    <row r="19" spans="1:13" s="70" customFormat="1" ht="24" customHeight="1" thickTop="1" x14ac:dyDescent="0.2">
      <c r="A19" s="79" t="s">
        <v>5</v>
      </c>
      <c r="I19" s="87"/>
      <c r="J19" s="82"/>
      <c r="K19" s="87"/>
      <c r="M19" s="72"/>
    </row>
    <row r="20" spans="1:13" s="70" customFormat="1" ht="24" customHeight="1" x14ac:dyDescent="0.2">
      <c r="A20" s="70" t="s">
        <v>6</v>
      </c>
      <c r="G20" s="75">
        <v>8</v>
      </c>
      <c r="H20" s="75"/>
      <c r="I20" s="87">
        <v>19758027</v>
      </c>
      <c r="J20" s="82"/>
      <c r="K20" s="87">
        <v>19995774</v>
      </c>
      <c r="M20" s="72"/>
    </row>
    <row r="21" spans="1:13" s="70" customFormat="1" ht="24" customHeight="1" x14ac:dyDescent="0.2">
      <c r="A21" s="76" t="s">
        <v>7</v>
      </c>
      <c r="G21" s="75">
        <v>8</v>
      </c>
      <c r="H21" s="75"/>
      <c r="I21" s="118">
        <v>-191750</v>
      </c>
      <c r="J21" s="82"/>
      <c r="K21" s="88">
        <v>244417</v>
      </c>
      <c r="M21" s="72"/>
    </row>
    <row r="22" spans="1:13" s="70" customFormat="1" ht="24" customHeight="1" thickBot="1" x14ac:dyDescent="0.25">
      <c r="A22" s="77" t="s">
        <v>5</v>
      </c>
      <c r="I22" s="86">
        <f>SUM(I20:I21)</f>
        <v>19566277</v>
      </c>
      <c r="J22" s="82"/>
      <c r="K22" s="86">
        <f>SUM(K20:K21)</f>
        <v>20240191</v>
      </c>
      <c r="M22" s="72"/>
    </row>
    <row r="23" spans="1:13" s="70" customFormat="1" ht="24" customHeight="1" thickTop="1" x14ac:dyDescent="0.2">
      <c r="I23" s="89">
        <f>+I22-I18</f>
        <v>0</v>
      </c>
      <c r="J23" s="90"/>
      <c r="K23" s="89">
        <f>+K22-K18</f>
        <v>0</v>
      </c>
      <c r="M23" s="72"/>
    </row>
    <row r="24" spans="1:13" s="70" customFormat="1" ht="24" customHeight="1" x14ac:dyDescent="0.2">
      <c r="A24" s="70" t="s">
        <v>144</v>
      </c>
      <c r="I24" s="81">
        <v>9.3819999999999997</v>
      </c>
      <c r="J24" s="81"/>
      <c r="K24" s="81">
        <f>ROUNDDOWN(K22/K25,5)</f>
        <v>9.70519</v>
      </c>
      <c r="M24" s="72"/>
    </row>
    <row r="25" spans="1:13" s="70" customFormat="1" ht="24" customHeight="1" x14ac:dyDescent="0.2">
      <c r="A25" s="70" t="s">
        <v>145</v>
      </c>
      <c r="G25" s="80"/>
      <c r="H25" s="80"/>
      <c r="I25" s="87">
        <v>2085500</v>
      </c>
      <c r="J25" s="87"/>
      <c r="K25" s="87">
        <v>2085500</v>
      </c>
      <c r="M25" s="72"/>
    </row>
    <row r="26" spans="1:13" ht="24" customHeight="1" x14ac:dyDescent="0.2">
      <c r="A26" s="51"/>
      <c r="B26" s="51"/>
      <c r="C26" s="51"/>
      <c r="D26" s="51"/>
      <c r="E26" s="51"/>
      <c r="F26" s="51"/>
      <c r="G26" s="54"/>
      <c r="H26" s="55"/>
      <c r="L26" s="54"/>
    </row>
    <row r="27" spans="1:13" ht="24" customHeight="1" x14ac:dyDescent="0.2">
      <c r="A27" s="51" t="s">
        <v>27</v>
      </c>
      <c r="B27" s="51"/>
      <c r="C27" s="51"/>
      <c r="D27" s="51"/>
      <c r="E27" s="51"/>
      <c r="F27" s="51"/>
      <c r="G27" s="51"/>
      <c r="H27" s="56"/>
      <c r="I27" s="52"/>
      <c r="J27" s="56"/>
      <c r="K27" s="52"/>
      <c r="L27" s="51"/>
    </row>
    <row r="28" spans="1:13" ht="24" customHeight="1" x14ac:dyDescent="0.2">
      <c r="A28" s="51"/>
      <c r="B28" s="51"/>
      <c r="C28" s="51"/>
      <c r="D28" s="51"/>
      <c r="E28" s="51"/>
      <c r="F28" s="51"/>
      <c r="G28" s="51"/>
      <c r="H28" s="51"/>
      <c r="J28" s="51"/>
      <c r="L28" s="51"/>
    </row>
    <row r="29" spans="1:13" ht="24" customHeight="1" x14ac:dyDescent="0.2">
      <c r="A29" s="51"/>
      <c r="B29" s="51"/>
      <c r="C29" s="51"/>
      <c r="D29" s="51"/>
      <c r="E29" s="51"/>
      <c r="F29" s="51"/>
      <c r="G29" s="51"/>
      <c r="H29" s="51"/>
      <c r="J29" s="51"/>
      <c r="L29" s="51"/>
    </row>
    <row r="30" spans="1:13" ht="24" customHeight="1" x14ac:dyDescent="0.2">
      <c r="A30" s="62"/>
      <c r="B30" s="62"/>
      <c r="C30" s="62"/>
      <c r="D30" s="62"/>
      <c r="H30" s="62"/>
      <c r="I30" s="63"/>
      <c r="J30" s="62"/>
      <c r="K30" s="63"/>
    </row>
    <row r="31" spans="1:13" ht="24" customHeight="1" x14ac:dyDescent="0.2">
      <c r="A31" s="137" t="s">
        <v>70</v>
      </c>
      <c r="B31" s="137"/>
      <c r="C31" s="137"/>
      <c r="D31" s="137"/>
      <c r="H31" s="137" t="s">
        <v>67</v>
      </c>
      <c r="I31" s="137"/>
      <c r="J31" s="137"/>
      <c r="K31" s="137"/>
    </row>
    <row r="32" spans="1:13" ht="24" customHeight="1" x14ac:dyDescent="0.2">
      <c r="A32" s="138" t="s">
        <v>66</v>
      </c>
      <c r="B32" s="138"/>
      <c r="C32" s="138"/>
      <c r="D32" s="138"/>
      <c r="H32" s="138" t="s">
        <v>68</v>
      </c>
      <c r="I32" s="138"/>
      <c r="J32" s="138"/>
      <c r="K32" s="138"/>
    </row>
  </sheetData>
  <mergeCells count="4">
    <mergeCell ref="A31:D31"/>
    <mergeCell ref="A32:D32"/>
    <mergeCell ref="H31:K31"/>
    <mergeCell ref="H32:K32"/>
  </mergeCells>
  <phoneticPr fontId="2" type="noConversion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53C71-2693-4955-A58C-6F3B1EA2D6E2}">
  <dimension ref="A1:R60"/>
  <sheetViews>
    <sheetView showGridLines="0" topLeftCell="A4" zoomScale="70" zoomScaleNormal="70" zoomScaleSheetLayoutView="70" workbookViewId="0">
      <selection activeCell="M21" sqref="M21"/>
    </sheetView>
  </sheetViews>
  <sheetFormatPr defaultRowHeight="21" customHeight="1" x14ac:dyDescent="0.2"/>
  <cols>
    <col min="1" max="1" width="3.140625" style="68" customWidth="1"/>
    <col min="2" max="2" width="54.140625" style="68" customWidth="1"/>
    <col min="3" max="3" width="21.42578125" style="68" customWidth="1"/>
    <col min="4" max="4" width="2" style="68" customWidth="1"/>
    <col min="5" max="5" width="14.5703125" style="68" customWidth="1"/>
    <col min="6" max="6" width="2" style="68" customWidth="1"/>
    <col min="7" max="7" width="14.5703125" style="68" customWidth="1"/>
    <col min="8" max="8" width="2" style="68" customWidth="1"/>
    <col min="9" max="9" width="14.5703125" style="129" customWidth="1"/>
    <col min="10" max="10" width="2" style="68" customWidth="1"/>
    <col min="11" max="11" width="14.85546875" style="68" customWidth="1"/>
    <col min="12" max="12" width="2" style="68" customWidth="1"/>
    <col min="13" max="13" width="14.85546875" style="68" customWidth="1"/>
    <col min="14" max="14" width="2" style="68" customWidth="1"/>
    <col min="15" max="15" width="14.5703125" style="68" customWidth="1"/>
    <col min="16" max="16" width="0.85546875" style="68" customWidth="1"/>
    <col min="17" max="17" width="9.140625" style="68"/>
    <col min="18" max="18" width="12.5703125" style="68" customWidth="1"/>
    <col min="19" max="16384" width="9.140625" style="68"/>
  </cols>
  <sheetData>
    <row r="1" spans="1:15" ht="20.25" customHeight="1" x14ac:dyDescent="0.2">
      <c r="A1" s="140" t="s">
        <v>50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5" ht="20.25" customHeight="1" x14ac:dyDescent="0.2">
      <c r="A2" s="140" t="s">
        <v>16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5" ht="20.25" customHeight="1" x14ac:dyDescent="0.2">
      <c r="A3" s="140" t="s">
        <v>112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5" ht="20.25" customHeight="1" x14ac:dyDescent="0.2">
      <c r="A4" s="119" t="s">
        <v>52</v>
      </c>
      <c r="B4" s="119"/>
      <c r="C4" s="119"/>
      <c r="D4" s="119"/>
      <c r="E4" s="119"/>
      <c r="F4" s="119"/>
      <c r="G4" s="119"/>
      <c r="H4" s="119"/>
      <c r="I4" s="122"/>
      <c r="J4" s="119"/>
      <c r="L4" s="119"/>
      <c r="N4" s="119"/>
    </row>
    <row r="5" spans="1:15" ht="20.25" customHeight="1" x14ac:dyDescent="0.2">
      <c r="A5" s="119"/>
      <c r="B5" s="119"/>
      <c r="C5" s="119"/>
      <c r="D5" s="119"/>
      <c r="E5" s="139" t="s">
        <v>76</v>
      </c>
      <c r="F5" s="139"/>
      <c r="G5" s="139"/>
      <c r="H5" s="139"/>
      <c r="I5" s="139"/>
      <c r="J5" s="119"/>
      <c r="K5" s="139" t="s">
        <v>77</v>
      </c>
      <c r="L5" s="139"/>
      <c r="M5" s="139"/>
      <c r="N5" s="139"/>
      <c r="O5" s="139"/>
    </row>
    <row r="6" spans="1:15" ht="20.25" customHeight="1" x14ac:dyDescent="0.2">
      <c r="A6" s="119"/>
      <c r="B6" s="119"/>
      <c r="C6" s="119"/>
      <c r="D6" s="119"/>
      <c r="E6" s="141" t="s">
        <v>21</v>
      </c>
      <c r="F6" s="141"/>
      <c r="G6" s="141"/>
      <c r="H6" s="141"/>
      <c r="I6" s="141"/>
      <c r="J6" s="119"/>
      <c r="K6" s="120"/>
      <c r="L6" s="119"/>
      <c r="M6" s="121" t="s">
        <v>33</v>
      </c>
      <c r="N6" s="119"/>
      <c r="O6" s="120"/>
    </row>
    <row r="7" spans="1:15" ht="22.7" customHeight="1" x14ac:dyDescent="0.2">
      <c r="E7" s="91"/>
      <c r="G7" s="92"/>
      <c r="I7" s="123" t="s">
        <v>17</v>
      </c>
      <c r="K7" s="91"/>
      <c r="M7" s="92"/>
      <c r="O7" s="93" t="s">
        <v>17</v>
      </c>
    </row>
    <row r="8" spans="1:15" s="98" customFormat="1" ht="22.7" customHeight="1" x14ac:dyDescent="0.2">
      <c r="A8" s="142" t="s">
        <v>58</v>
      </c>
      <c r="B8" s="142"/>
      <c r="C8" s="142"/>
      <c r="D8" s="95"/>
      <c r="E8" s="96" t="s">
        <v>60</v>
      </c>
      <c r="F8" s="97"/>
      <c r="G8" s="96" t="s">
        <v>18</v>
      </c>
      <c r="H8" s="97"/>
      <c r="I8" s="124" t="s">
        <v>28</v>
      </c>
      <c r="J8" s="97"/>
      <c r="K8" s="96" t="s">
        <v>60</v>
      </c>
      <c r="L8" s="97"/>
      <c r="M8" s="96" t="s">
        <v>18</v>
      </c>
      <c r="N8" s="97"/>
      <c r="O8" s="94" t="s">
        <v>28</v>
      </c>
    </row>
    <row r="9" spans="1:15" ht="22.7" customHeight="1" x14ac:dyDescent="0.2">
      <c r="A9" s="93"/>
      <c r="B9" s="93"/>
      <c r="C9" s="93"/>
      <c r="D9" s="93"/>
      <c r="E9" s="91" t="s">
        <v>141</v>
      </c>
      <c r="F9" s="95"/>
      <c r="G9" s="91" t="s">
        <v>141</v>
      </c>
      <c r="H9" s="95"/>
      <c r="I9" s="123" t="s">
        <v>19</v>
      </c>
      <c r="J9" s="95"/>
      <c r="K9" s="91" t="s">
        <v>141</v>
      </c>
      <c r="L9" s="95"/>
      <c r="M9" s="91" t="s">
        <v>141</v>
      </c>
      <c r="N9" s="95"/>
      <c r="O9" s="93" t="s">
        <v>19</v>
      </c>
    </row>
    <row r="10" spans="1:15" ht="22.7" customHeight="1" x14ac:dyDescent="0.2">
      <c r="A10" s="99" t="s">
        <v>138</v>
      </c>
      <c r="B10" s="93"/>
      <c r="C10" s="93"/>
      <c r="D10" s="93"/>
      <c r="E10" s="91"/>
      <c r="F10" s="95"/>
      <c r="G10" s="91"/>
      <c r="H10" s="95"/>
      <c r="I10" s="123"/>
      <c r="J10" s="95"/>
      <c r="K10" s="91"/>
      <c r="L10" s="95"/>
      <c r="M10" s="91"/>
      <c r="N10" s="95"/>
      <c r="O10" s="93"/>
    </row>
    <row r="11" spans="1:15" ht="22.7" customHeight="1" x14ac:dyDescent="0.2">
      <c r="A11" s="68" t="s">
        <v>53</v>
      </c>
      <c r="B11" s="93"/>
      <c r="C11" s="93"/>
      <c r="D11" s="93"/>
      <c r="E11" s="91"/>
      <c r="F11" s="95"/>
      <c r="G11" s="91"/>
      <c r="H11" s="95"/>
      <c r="I11" s="123"/>
      <c r="J11" s="95"/>
      <c r="K11" s="91"/>
      <c r="L11" s="95"/>
      <c r="M11" s="91"/>
      <c r="N11" s="95"/>
      <c r="O11" s="93"/>
    </row>
    <row r="12" spans="1:15" ht="22.7" customHeight="1" x14ac:dyDescent="0.2">
      <c r="A12" s="93"/>
      <c r="B12" s="100" t="s">
        <v>40</v>
      </c>
      <c r="C12" s="93"/>
      <c r="D12" s="93"/>
      <c r="E12" s="91"/>
      <c r="F12" s="95"/>
      <c r="G12" s="91"/>
      <c r="H12" s="95"/>
      <c r="I12" s="123"/>
      <c r="J12" s="95"/>
      <c r="K12" s="91"/>
      <c r="L12" s="95"/>
      <c r="M12" s="91"/>
      <c r="N12" s="95"/>
      <c r="O12" s="93"/>
    </row>
    <row r="13" spans="1:15" ht="22.7" customHeight="1" x14ac:dyDescent="0.2">
      <c r="A13" s="93"/>
      <c r="B13" s="100" t="s">
        <v>62</v>
      </c>
      <c r="C13" s="93"/>
      <c r="D13" s="93"/>
      <c r="E13" s="91"/>
      <c r="F13" s="95"/>
      <c r="G13" s="91"/>
      <c r="H13" s="95"/>
      <c r="I13" s="123"/>
      <c r="J13" s="95"/>
      <c r="K13" s="91"/>
      <c r="L13" s="95"/>
      <c r="M13" s="91"/>
      <c r="N13" s="95"/>
      <c r="O13" s="93"/>
    </row>
    <row r="14" spans="1:15" ht="22.7" customHeight="1" x14ac:dyDescent="0.2">
      <c r="A14" s="93"/>
      <c r="B14" s="100" t="s">
        <v>63</v>
      </c>
      <c r="C14" s="93"/>
      <c r="D14" s="93"/>
      <c r="E14" s="101">
        <v>16484017</v>
      </c>
      <c r="F14" s="95"/>
      <c r="G14" s="101">
        <v>18307824</v>
      </c>
      <c r="H14" s="95"/>
      <c r="I14" s="131">
        <v>95.99</v>
      </c>
      <c r="J14" s="95"/>
      <c r="K14" s="101">
        <v>16716265</v>
      </c>
      <c r="L14" s="95"/>
      <c r="M14" s="101">
        <v>18970723</v>
      </c>
      <c r="N14" s="95"/>
      <c r="O14" s="131">
        <v>95.35</v>
      </c>
    </row>
    <row r="15" spans="1:15" ht="22.7" customHeight="1" x14ac:dyDescent="0.2">
      <c r="A15" s="99" t="s">
        <v>41</v>
      </c>
      <c r="B15" s="93"/>
      <c r="C15" s="93"/>
      <c r="D15" s="93"/>
      <c r="E15" s="101">
        <f>SUM(E14)</f>
        <v>16484017</v>
      </c>
      <c r="F15" s="102"/>
      <c r="G15" s="101">
        <f>SUM(G14)</f>
        <v>18307824</v>
      </c>
      <c r="H15" s="102"/>
      <c r="I15" s="131">
        <f>SUM(I14)</f>
        <v>95.99</v>
      </c>
      <c r="J15" s="95"/>
      <c r="K15" s="101">
        <f>SUM(K14)</f>
        <v>16716265</v>
      </c>
      <c r="L15" s="102"/>
      <c r="M15" s="101">
        <f>SUM(M14)</f>
        <v>18970723</v>
      </c>
      <c r="N15" s="102"/>
      <c r="O15" s="131">
        <f>SUM(O14)</f>
        <v>95.35</v>
      </c>
    </row>
    <row r="16" spans="1:15" ht="22.7" customHeight="1" x14ac:dyDescent="0.2">
      <c r="A16" s="93"/>
      <c r="B16" s="93"/>
      <c r="C16" s="93"/>
      <c r="D16" s="93"/>
      <c r="E16" s="91"/>
      <c r="F16" s="95"/>
      <c r="G16" s="91"/>
      <c r="H16" s="95"/>
      <c r="I16" s="123"/>
      <c r="J16" s="95"/>
      <c r="K16" s="91"/>
      <c r="L16" s="95"/>
      <c r="M16" s="91"/>
      <c r="N16" s="95"/>
      <c r="O16" s="134"/>
    </row>
    <row r="17" spans="1:18" ht="22.7" customHeight="1" x14ac:dyDescent="0.2">
      <c r="A17" s="99" t="s">
        <v>139</v>
      </c>
      <c r="B17" s="93"/>
      <c r="C17" s="93"/>
      <c r="D17" s="93"/>
      <c r="E17" s="103"/>
      <c r="F17" s="95"/>
      <c r="G17" s="91"/>
      <c r="H17" s="95"/>
      <c r="I17" s="123"/>
      <c r="J17" s="95"/>
      <c r="K17" s="103"/>
      <c r="L17" s="95"/>
      <c r="M17" s="91"/>
      <c r="N17" s="95"/>
      <c r="O17" s="134"/>
    </row>
    <row r="18" spans="1:18" ht="22.7" customHeight="1" x14ac:dyDescent="0.2">
      <c r="A18" s="68" t="s">
        <v>39</v>
      </c>
      <c r="B18" s="93"/>
      <c r="C18" s="104" t="s">
        <v>54</v>
      </c>
      <c r="D18" s="93"/>
      <c r="E18" s="103"/>
      <c r="F18" s="103"/>
      <c r="G18" s="103"/>
      <c r="H18" s="103"/>
      <c r="I18" s="125"/>
      <c r="J18" s="95"/>
      <c r="K18" s="103"/>
      <c r="L18" s="103"/>
      <c r="M18" s="103"/>
      <c r="N18" s="103"/>
      <c r="O18" s="135"/>
    </row>
    <row r="19" spans="1:18" ht="22.7" customHeight="1" x14ac:dyDescent="0.2">
      <c r="A19" s="99"/>
      <c r="B19" s="100" t="s">
        <v>79</v>
      </c>
      <c r="C19" s="67" t="s">
        <v>80</v>
      </c>
      <c r="D19" s="93"/>
      <c r="E19" s="105">
        <v>0</v>
      </c>
      <c r="F19" s="105"/>
      <c r="G19" s="105">
        <v>0</v>
      </c>
      <c r="H19" s="105"/>
      <c r="I19" s="130">
        <v>0</v>
      </c>
      <c r="J19" s="95"/>
      <c r="K19" s="105">
        <v>59985</v>
      </c>
      <c r="L19" s="105"/>
      <c r="M19" s="105">
        <v>59985</v>
      </c>
      <c r="N19" s="105"/>
      <c r="O19" s="132">
        <v>0.3</v>
      </c>
    </row>
    <row r="20" spans="1:18" ht="22.7" customHeight="1" x14ac:dyDescent="0.2">
      <c r="A20" s="99"/>
      <c r="B20" s="100" t="s">
        <v>81</v>
      </c>
      <c r="C20" s="67" t="s">
        <v>82</v>
      </c>
      <c r="D20" s="93"/>
      <c r="E20" s="105">
        <v>0</v>
      </c>
      <c r="F20" s="105"/>
      <c r="G20" s="105">
        <v>0</v>
      </c>
      <c r="H20" s="105"/>
      <c r="I20" s="130">
        <v>0</v>
      </c>
      <c r="J20" s="95"/>
      <c r="K20" s="105">
        <v>49983</v>
      </c>
      <c r="L20" s="105"/>
      <c r="M20" s="105">
        <v>49983</v>
      </c>
      <c r="N20" s="105"/>
      <c r="O20" s="132">
        <v>0.25</v>
      </c>
    </row>
    <row r="21" spans="1:18" ht="22.7" customHeight="1" x14ac:dyDescent="0.2">
      <c r="A21" s="99"/>
      <c r="B21" s="100" t="s">
        <v>83</v>
      </c>
      <c r="C21" s="67" t="s">
        <v>84</v>
      </c>
      <c r="D21" s="93"/>
      <c r="E21" s="105">
        <v>0</v>
      </c>
      <c r="F21" s="105"/>
      <c r="G21" s="105">
        <v>0</v>
      </c>
      <c r="H21" s="105"/>
      <c r="I21" s="130">
        <v>0</v>
      </c>
      <c r="J21" s="95"/>
      <c r="K21" s="105">
        <v>29987</v>
      </c>
      <c r="L21" s="105"/>
      <c r="M21" s="105">
        <v>29987</v>
      </c>
      <c r="N21" s="105"/>
      <c r="O21" s="132">
        <v>0.15</v>
      </c>
    </row>
    <row r="22" spans="1:18" ht="22.7" customHeight="1" x14ac:dyDescent="0.2">
      <c r="A22" s="99"/>
      <c r="B22" s="100" t="s">
        <v>85</v>
      </c>
      <c r="C22" s="67" t="s">
        <v>84</v>
      </c>
      <c r="D22" s="93"/>
      <c r="E22" s="105">
        <v>0</v>
      </c>
      <c r="F22" s="105"/>
      <c r="G22" s="105">
        <v>0</v>
      </c>
      <c r="H22" s="105"/>
      <c r="I22" s="130">
        <v>0</v>
      </c>
      <c r="J22" s="95"/>
      <c r="K22" s="105">
        <v>29987</v>
      </c>
      <c r="L22" s="105"/>
      <c r="M22" s="105">
        <v>29987</v>
      </c>
      <c r="N22" s="105"/>
      <c r="O22" s="132">
        <v>0.15</v>
      </c>
    </row>
    <row r="23" spans="1:18" ht="22.7" customHeight="1" x14ac:dyDescent="0.2">
      <c r="A23" s="99"/>
      <c r="B23" s="100" t="s">
        <v>86</v>
      </c>
      <c r="C23" s="67" t="s">
        <v>87</v>
      </c>
      <c r="D23" s="93"/>
      <c r="E23" s="105">
        <v>0</v>
      </c>
      <c r="F23" s="105"/>
      <c r="G23" s="105">
        <v>0</v>
      </c>
      <c r="H23" s="105"/>
      <c r="I23" s="130">
        <v>0</v>
      </c>
      <c r="J23" s="95"/>
      <c r="K23" s="105">
        <v>49975</v>
      </c>
      <c r="L23" s="105"/>
      <c r="M23" s="105">
        <v>49974</v>
      </c>
      <c r="N23" s="105"/>
      <c r="O23" s="132">
        <v>0.25</v>
      </c>
    </row>
    <row r="24" spans="1:18" ht="22.7" customHeight="1" x14ac:dyDescent="0.2">
      <c r="A24" s="99"/>
      <c r="B24" s="100" t="s">
        <v>88</v>
      </c>
      <c r="C24" s="67" t="s">
        <v>89</v>
      </c>
      <c r="D24" s="93"/>
      <c r="E24" s="105">
        <v>0</v>
      </c>
      <c r="F24" s="105"/>
      <c r="G24" s="105">
        <v>0</v>
      </c>
      <c r="H24" s="105"/>
      <c r="I24" s="130">
        <v>0</v>
      </c>
      <c r="J24" s="95"/>
      <c r="K24" s="105">
        <v>49971</v>
      </c>
      <c r="L24" s="105"/>
      <c r="M24" s="105">
        <v>49970</v>
      </c>
      <c r="N24" s="105"/>
      <c r="O24" s="132">
        <v>0.25</v>
      </c>
    </row>
    <row r="25" spans="1:18" ht="22.7" customHeight="1" x14ac:dyDescent="0.2">
      <c r="A25" s="99"/>
      <c r="B25" s="100" t="s">
        <v>90</v>
      </c>
      <c r="C25" s="67" t="s">
        <v>91</v>
      </c>
      <c r="D25" s="93"/>
      <c r="E25" s="105">
        <v>19998</v>
      </c>
      <c r="F25" s="105"/>
      <c r="G25" s="105">
        <v>19999</v>
      </c>
      <c r="H25" s="105"/>
      <c r="I25" s="130">
        <v>0.11</v>
      </c>
      <c r="J25" s="95"/>
      <c r="K25" s="105">
        <v>19974</v>
      </c>
      <c r="L25" s="105"/>
      <c r="M25" s="105">
        <v>19982</v>
      </c>
      <c r="N25" s="105"/>
      <c r="O25" s="132">
        <v>0.1</v>
      </c>
    </row>
    <row r="26" spans="1:18" ht="22.7" customHeight="1" x14ac:dyDescent="0.2">
      <c r="A26" s="99"/>
      <c r="B26" s="100" t="s">
        <v>116</v>
      </c>
      <c r="C26" s="67" t="s">
        <v>119</v>
      </c>
      <c r="D26" s="93"/>
      <c r="E26" s="105">
        <v>29988</v>
      </c>
      <c r="F26" s="105"/>
      <c r="G26" s="105">
        <v>29987</v>
      </c>
      <c r="H26" s="105"/>
      <c r="I26" s="130">
        <v>0.16</v>
      </c>
      <c r="J26" s="95"/>
      <c r="K26" s="105">
        <v>0</v>
      </c>
      <c r="L26" s="105"/>
      <c r="M26" s="105">
        <v>0</v>
      </c>
      <c r="N26" s="105"/>
      <c r="O26" s="130">
        <v>0</v>
      </c>
    </row>
    <row r="27" spans="1:18" ht="22.7" customHeight="1" x14ac:dyDescent="0.2">
      <c r="A27" s="99"/>
      <c r="B27" s="100" t="s">
        <v>117</v>
      </c>
      <c r="C27" s="67" t="s">
        <v>120</v>
      </c>
      <c r="D27" s="93"/>
      <c r="E27" s="105">
        <v>59972</v>
      </c>
      <c r="F27" s="105"/>
      <c r="G27" s="105">
        <v>59971</v>
      </c>
      <c r="H27" s="105"/>
      <c r="I27" s="130">
        <v>0.31</v>
      </c>
      <c r="J27" s="95"/>
      <c r="K27" s="105">
        <v>0</v>
      </c>
      <c r="L27" s="105"/>
      <c r="M27" s="105">
        <v>0</v>
      </c>
      <c r="N27" s="105"/>
      <c r="O27" s="130">
        <v>0</v>
      </c>
    </row>
    <row r="28" spans="1:18" ht="22.7" customHeight="1" x14ac:dyDescent="0.2">
      <c r="A28" s="99"/>
      <c r="B28" s="100" t="s">
        <v>94</v>
      </c>
      <c r="C28" s="67" t="s">
        <v>95</v>
      </c>
      <c r="D28" s="93"/>
      <c r="E28" s="105">
        <v>0</v>
      </c>
      <c r="F28" s="105"/>
      <c r="G28" s="105">
        <v>0</v>
      </c>
      <c r="H28" s="105"/>
      <c r="I28" s="130">
        <v>0</v>
      </c>
      <c r="J28" s="95"/>
      <c r="K28" s="105">
        <v>30013</v>
      </c>
      <c r="L28" s="105"/>
      <c r="M28" s="105">
        <v>30020</v>
      </c>
      <c r="N28" s="105"/>
      <c r="O28" s="132">
        <v>0.16</v>
      </c>
    </row>
    <row r="29" spans="1:18" ht="22.7" customHeight="1" x14ac:dyDescent="0.2">
      <c r="A29" s="99"/>
      <c r="B29" s="100" t="s">
        <v>118</v>
      </c>
      <c r="C29" s="67" t="s">
        <v>121</v>
      </c>
      <c r="D29" s="93"/>
      <c r="E29" s="105">
        <v>29982</v>
      </c>
      <c r="F29" s="105"/>
      <c r="G29" s="105">
        <v>29982</v>
      </c>
      <c r="H29" s="105"/>
      <c r="I29" s="130">
        <v>0.16</v>
      </c>
      <c r="J29" s="95"/>
      <c r="K29" s="105">
        <v>0</v>
      </c>
      <c r="L29" s="105"/>
      <c r="M29" s="105">
        <v>0</v>
      </c>
      <c r="N29" s="105"/>
      <c r="O29" s="130">
        <v>0</v>
      </c>
    </row>
    <row r="30" spans="1:18" ht="22.7" customHeight="1" x14ac:dyDescent="0.2">
      <c r="A30" s="99"/>
      <c r="B30" s="100" t="s">
        <v>96</v>
      </c>
      <c r="C30" s="67" t="s">
        <v>97</v>
      </c>
      <c r="D30" s="93"/>
      <c r="E30" s="105">
        <v>9991</v>
      </c>
      <c r="F30" s="105"/>
      <c r="G30" s="105">
        <v>9993</v>
      </c>
      <c r="H30" s="105"/>
      <c r="I30" s="130">
        <v>0.05</v>
      </c>
      <c r="J30" s="95"/>
      <c r="K30" s="105">
        <v>9979</v>
      </c>
      <c r="L30" s="105"/>
      <c r="M30" s="105">
        <v>9986</v>
      </c>
      <c r="N30" s="105"/>
      <c r="O30" s="132">
        <v>0.05</v>
      </c>
    </row>
    <row r="31" spans="1:18" ht="22.7" customHeight="1" x14ac:dyDescent="0.2">
      <c r="A31" s="99"/>
      <c r="B31" s="100" t="s">
        <v>122</v>
      </c>
      <c r="C31" s="67" t="s">
        <v>97</v>
      </c>
      <c r="D31" s="93"/>
      <c r="E31" s="105">
        <v>19985</v>
      </c>
      <c r="F31" s="105"/>
      <c r="G31" s="105">
        <v>19985</v>
      </c>
      <c r="H31" s="105"/>
      <c r="I31" s="130">
        <v>0.1</v>
      </c>
      <c r="J31" s="95"/>
      <c r="K31" s="105">
        <v>0</v>
      </c>
      <c r="L31" s="105"/>
      <c r="M31" s="105">
        <v>0</v>
      </c>
      <c r="N31" s="105"/>
      <c r="O31" s="130">
        <v>0</v>
      </c>
    </row>
    <row r="32" spans="1:18" ht="22.7" customHeight="1" x14ac:dyDescent="0.2">
      <c r="A32" s="99"/>
      <c r="B32" s="100"/>
      <c r="C32" s="67"/>
      <c r="D32" s="93"/>
      <c r="E32" s="105"/>
      <c r="F32" s="105"/>
      <c r="G32" s="105"/>
      <c r="H32" s="105"/>
      <c r="I32" s="126"/>
      <c r="J32" s="95"/>
      <c r="K32" s="105"/>
      <c r="L32" s="105"/>
      <c r="M32" s="105"/>
      <c r="N32" s="105"/>
      <c r="O32" s="106"/>
      <c r="R32" s="133"/>
    </row>
    <row r="33" spans="1:18" ht="22.7" customHeight="1" x14ac:dyDescent="0.2">
      <c r="A33" s="107" t="s">
        <v>92</v>
      </c>
      <c r="B33" s="100"/>
      <c r="C33" s="67"/>
      <c r="D33" s="93"/>
      <c r="E33" s="105"/>
      <c r="F33" s="105"/>
      <c r="G33" s="105"/>
      <c r="H33" s="105"/>
      <c r="I33" s="126"/>
      <c r="J33" s="95"/>
      <c r="K33" s="105"/>
      <c r="L33" s="105"/>
      <c r="M33" s="105"/>
      <c r="N33" s="105"/>
      <c r="O33" s="105"/>
      <c r="R33" s="133"/>
    </row>
    <row r="34" spans="1:18" ht="22.5" customHeight="1" x14ac:dyDescent="0.2">
      <c r="A34" s="140" t="s">
        <v>50</v>
      </c>
      <c r="B34" s="140"/>
      <c r="C34" s="140"/>
      <c r="D34" s="140"/>
      <c r="E34" s="140"/>
      <c r="F34" s="140"/>
      <c r="G34" s="140"/>
      <c r="H34" s="140"/>
      <c r="I34" s="140"/>
      <c r="J34" s="140"/>
      <c r="R34" s="133"/>
    </row>
    <row r="35" spans="1:18" ht="22.7" customHeight="1" x14ac:dyDescent="0.2">
      <c r="A35" s="140" t="s">
        <v>93</v>
      </c>
      <c r="B35" s="140"/>
      <c r="C35" s="140"/>
      <c r="D35" s="140"/>
      <c r="E35" s="140"/>
      <c r="F35" s="140"/>
      <c r="G35" s="140"/>
      <c r="H35" s="140"/>
      <c r="I35" s="140"/>
      <c r="J35" s="140"/>
      <c r="R35" s="133"/>
    </row>
    <row r="36" spans="1:18" ht="20.25" customHeight="1" x14ac:dyDescent="0.2">
      <c r="A36" s="140" t="s">
        <v>112</v>
      </c>
      <c r="B36" s="140"/>
      <c r="C36" s="140"/>
      <c r="D36" s="140"/>
      <c r="E36" s="140"/>
      <c r="F36" s="140"/>
      <c r="G36" s="140"/>
      <c r="H36" s="140"/>
      <c r="I36" s="140"/>
      <c r="J36" s="140"/>
      <c r="R36" s="133"/>
    </row>
    <row r="37" spans="1:18" ht="20.25" customHeight="1" x14ac:dyDescent="0.2">
      <c r="A37" s="119" t="s">
        <v>52</v>
      </c>
      <c r="B37" s="119"/>
      <c r="C37" s="119"/>
      <c r="D37" s="119"/>
      <c r="E37" s="119"/>
      <c r="F37" s="119"/>
      <c r="G37" s="119"/>
      <c r="H37" s="119"/>
      <c r="I37" s="122"/>
      <c r="J37" s="119"/>
      <c r="L37" s="119"/>
      <c r="N37" s="119"/>
      <c r="R37" s="133"/>
    </row>
    <row r="38" spans="1:18" ht="20.25" customHeight="1" x14ac:dyDescent="0.2">
      <c r="A38" s="119"/>
      <c r="B38" s="119"/>
      <c r="C38" s="119"/>
      <c r="D38" s="119"/>
      <c r="E38" s="139" t="s">
        <v>76</v>
      </c>
      <c r="F38" s="139"/>
      <c r="G38" s="139"/>
      <c r="H38" s="139"/>
      <c r="I38" s="139"/>
      <c r="J38" s="119"/>
      <c r="K38" s="139" t="s">
        <v>77</v>
      </c>
      <c r="L38" s="139"/>
      <c r="M38" s="139"/>
      <c r="N38" s="139"/>
      <c r="O38" s="139"/>
      <c r="R38" s="133"/>
    </row>
    <row r="39" spans="1:18" ht="20.25" customHeight="1" x14ac:dyDescent="0.2">
      <c r="A39" s="119"/>
      <c r="B39" s="119"/>
      <c r="C39" s="119"/>
      <c r="D39" s="119"/>
      <c r="E39" s="141" t="s">
        <v>21</v>
      </c>
      <c r="F39" s="141"/>
      <c r="G39" s="141"/>
      <c r="H39" s="141"/>
      <c r="I39" s="141"/>
      <c r="J39" s="119"/>
      <c r="K39" s="120"/>
      <c r="L39" s="119"/>
      <c r="M39" s="121" t="s">
        <v>33</v>
      </c>
      <c r="N39" s="119"/>
      <c r="O39" s="120"/>
      <c r="R39" s="133"/>
    </row>
    <row r="40" spans="1:18" ht="22.7" customHeight="1" x14ac:dyDescent="0.2">
      <c r="E40" s="91"/>
      <c r="G40" s="92"/>
      <c r="I40" s="123" t="s">
        <v>17</v>
      </c>
      <c r="K40" s="91"/>
      <c r="M40" s="92"/>
      <c r="O40" s="93" t="s">
        <v>17</v>
      </c>
      <c r="R40" s="133"/>
    </row>
    <row r="41" spans="1:18" s="98" customFormat="1" ht="22.7" customHeight="1" x14ac:dyDescent="0.2">
      <c r="A41" s="142" t="s">
        <v>58</v>
      </c>
      <c r="B41" s="142"/>
      <c r="C41" s="142"/>
      <c r="D41" s="95"/>
      <c r="E41" s="96" t="s">
        <v>60</v>
      </c>
      <c r="F41" s="97"/>
      <c r="G41" s="96" t="s">
        <v>18</v>
      </c>
      <c r="H41" s="97"/>
      <c r="I41" s="124" t="s">
        <v>28</v>
      </c>
      <c r="J41" s="97"/>
      <c r="K41" s="96" t="s">
        <v>60</v>
      </c>
      <c r="L41" s="97"/>
      <c r="M41" s="96" t="s">
        <v>18</v>
      </c>
      <c r="N41" s="97"/>
      <c r="O41" s="94" t="s">
        <v>28</v>
      </c>
      <c r="R41" s="133"/>
    </row>
    <row r="42" spans="1:18" ht="22.7" customHeight="1" x14ac:dyDescent="0.2">
      <c r="A42" s="93"/>
      <c r="B42" s="93"/>
      <c r="C42" s="93"/>
      <c r="D42" s="93"/>
      <c r="E42" s="91" t="s">
        <v>141</v>
      </c>
      <c r="F42" s="95"/>
      <c r="G42" s="91" t="s">
        <v>141</v>
      </c>
      <c r="H42" s="95"/>
      <c r="I42" s="123" t="s">
        <v>19</v>
      </c>
      <c r="J42" s="95"/>
      <c r="K42" s="91" t="s">
        <v>141</v>
      </c>
      <c r="L42" s="95"/>
      <c r="M42" s="91" t="s">
        <v>141</v>
      </c>
      <c r="N42" s="95"/>
      <c r="O42" s="93" t="s">
        <v>19</v>
      </c>
      <c r="R42" s="133"/>
    </row>
    <row r="43" spans="1:18" ht="22.7" customHeight="1" x14ac:dyDescent="0.2">
      <c r="A43" s="99"/>
      <c r="B43" s="100" t="s">
        <v>98</v>
      </c>
      <c r="C43" s="67" t="s">
        <v>99</v>
      </c>
      <c r="D43" s="93"/>
      <c r="E43" s="105">
        <v>125831</v>
      </c>
      <c r="F43" s="105"/>
      <c r="G43" s="105">
        <v>125836</v>
      </c>
      <c r="H43" s="105"/>
      <c r="I43" s="132">
        <v>0.66</v>
      </c>
      <c r="J43" s="95"/>
      <c r="K43" s="105">
        <v>325156</v>
      </c>
      <c r="L43" s="105"/>
      <c r="M43" s="105">
        <v>325168</v>
      </c>
      <c r="N43" s="105"/>
      <c r="O43" s="132">
        <v>1.64</v>
      </c>
      <c r="R43" s="133"/>
    </row>
    <row r="44" spans="1:18" ht="22.7" customHeight="1" x14ac:dyDescent="0.2">
      <c r="A44" s="99"/>
      <c r="B44" s="100" t="s">
        <v>100</v>
      </c>
      <c r="C44" s="67" t="s">
        <v>101</v>
      </c>
      <c r="D44" s="93"/>
      <c r="E44" s="105">
        <v>9983</v>
      </c>
      <c r="F44" s="105"/>
      <c r="G44" s="105">
        <v>9983</v>
      </c>
      <c r="H44" s="105"/>
      <c r="I44" s="132">
        <v>0.05</v>
      </c>
      <c r="J44" s="95"/>
      <c r="K44" s="105">
        <v>59824</v>
      </c>
      <c r="L44" s="105"/>
      <c r="M44" s="105">
        <v>59823</v>
      </c>
      <c r="N44" s="105"/>
      <c r="O44" s="132">
        <v>0.3</v>
      </c>
      <c r="R44" s="133"/>
    </row>
    <row r="45" spans="1:18" ht="22.7" customHeight="1" x14ac:dyDescent="0.2">
      <c r="A45" s="99"/>
      <c r="B45" s="100" t="s">
        <v>102</v>
      </c>
      <c r="C45" s="67" t="s">
        <v>103</v>
      </c>
      <c r="D45" s="93"/>
      <c r="E45" s="105">
        <v>29942</v>
      </c>
      <c r="F45" s="105"/>
      <c r="G45" s="105">
        <v>29940</v>
      </c>
      <c r="H45" s="105"/>
      <c r="I45" s="132">
        <v>0.16</v>
      </c>
      <c r="J45" s="95"/>
      <c r="K45" s="105">
        <v>9965</v>
      </c>
      <c r="L45" s="105"/>
      <c r="M45" s="105">
        <v>9966</v>
      </c>
      <c r="N45" s="105"/>
      <c r="O45" s="132">
        <v>0.05</v>
      </c>
      <c r="R45" s="133"/>
    </row>
    <row r="46" spans="1:18" ht="22.7" customHeight="1" x14ac:dyDescent="0.2">
      <c r="A46" s="99"/>
      <c r="B46" s="100" t="s">
        <v>123</v>
      </c>
      <c r="C46" s="67" t="s">
        <v>124</v>
      </c>
      <c r="D46" s="93"/>
      <c r="E46" s="105">
        <v>169583</v>
      </c>
      <c r="F46" s="105"/>
      <c r="G46" s="105">
        <v>169555</v>
      </c>
      <c r="H46" s="105"/>
      <c r="I46" s="132">
        <v>0.89</v>
      </c>
      <c r="J46" s="95"/>
      <c r="K46" s="105">
        <v>0</v>
      </c>
      <c r="L46" s="105"/>
      <c r="M46" s="105">
        <v>0</v>
      </c>
      <c r="N46" s="105"/>
      <c r="O46" s="130">
        <v>0</v>
      </c>
      <c r="R46" s="133"/>
    </row>
    <row r="47" spans="1:18" ht="22.7" customHeight="1" x14ac:dyDescent="0.2">
      <c r="A47" s="99"/>
      <c r="B47" s="100" t="s">
        <v>104</v>
      </c>
      <c r="C47" s="67" t="s">
        <v>105</v>
      </c>
      <c r="D47" s="93"/>
      <c r="E47" s="105">
        <v>79760</v>
      </c>
      <c r="F47" s="105"/>
      <c r="G47" s="105">
        <v>79758</v>
      </c>
      <c r="H47" s="105"/>
      <c r="I47" s="132">
        <v>0.42</v>
      </c>
      <c r="J47" s="95"/>
      <c r="K47" s="105">
        <v>59735</v>
      </c>
      <c r="L47" s="105"/>
      <c r="M47" s="105">
        <v>59797</v>
      </c>
      <c r="N47" s="105"/>
      <c r="O47" s="132">
        <v>0.3</v>
      </c>
      <c r="R47" s="133"/>
    </row>
    <row r="48" spans="1:18" ht="22.7" customHeight="1" x14ac:dyDescent="0.2">
      <c r="A48" s="99"/>
      <c r="B48" s="100" t="s">
        <v>125</v>
      </c>
      <c r="C48" s="67" t="s">
        <v>128</v>
      </c>
      <c r="D48" s="93"/>
      <c r="E48" s="105">
        <v>39875</v>
      </c>
      <c r="F48" s="105"/>
      <c r="G48" s="105">
        <v>39855</v>
      </c>
      <c r="H48" s="105"/>
      <c r="I48" s="132">
        <v>0.21</v>
      </c>
      <c r="J48" s="95"/>
      <c r="K48" s="105">
        <v>0</v>
      </c>
      <c r="L48" s="105"/>
      <c r="M48" s="105">
        <v>0</v>
      </c>
      <c r="N48" s="105"/>
      <c r="O48" s="130">
        <v>0</v>
      </c>
      <c r="R48" s="133"/>
    </row>
    <row r="49" spans="1:18" ht="22.7" customHeight="1" x14ac:dyDescent="0.2">
      <c r="A49" s="99"/>
      <c r="B49" s="100" t="s">
        <v>126</v>
      </c>
      <c r="C49" s="67" t="s">
        <v>127</v>
      </c>
      <c r="D49" s="93"/>
      <c r="E49" s="105">
        <v>29869</v>
      </c>
      <c r="F49" s="105"/>
      <c r="G49" s="105">
        <v>29869</v>
      </c>
      <c r="H49" s="105"/>
      <c r="I49" s="132">
        <v>0.16</v>
      </c>
      <c r="J49" s="95"/>
      <c r="K49" s="105">
        <v>0</v>
      </c>
      <c r="L49" s="105"/>
      <c r="M49" s="105">
        <v>0</v>
      </c>
      <c r="N49" s="105"/>
      <c r="O49" s="130">
        <v>0</v>
      </c>
      <c r="R49" s="133"/>
    </row>
    <row r="50" spans="1:18" ht="22.7" customHeight="1" x14ac:dyDescent="0.2">
      <c r="A50" s="68" t="s">
        <v>72</v>
      </c>
      <c r="B50" s="100"/>
      <c r="C50" s="67"/>
      <c r="D50" s="93"/>
      <c r="E50" s="105"/>
      <c r="F50" s="105"/>
      <c r="G50" s="105"/>
      <c r="H50" s="105"/>
      <c r="I50" s="132"/>
      <c r="J50" s="95"/>
      <c r="K50" s="105"/>
      <c r="L50" s="105"/>
      <c r="M50" s="105"/>
      <c r="N50" s="105"/>
      <c r="O50" s="132">
        <v>0</v>
      </c>
      <c r="R50" s="133"/>
    </row>
    <row r="51" spans="1:18" ht="22.7" customHeight="1" x14ac:dyDescent="0.2">
      <c r="A51" s="99"/>
      <c r="B51" s="100" t="s">
        <v>106</v>
      </c>
      <c r="C51" s="67" t="s">
        <v>89</v>
      </c>
      <c r="D51" s="93"/>
      <c r="E51" s="105">
        <v>0</v>
      </c>
      <c r="F51" s="105"/>
      <c r="G51" s="105">
        <v>0</v>
      </c>
      <c r="H51" s="105"/>
      <c r="I51" s="132">
        <v>0</v>
      </c>
      <c r="J51" s="95"/>
      <c r="K51" s="105">
        <v>19988</v>
      </c>
      <c r="L51" s="105"/>
      <c r="M51" s="105">
        <v>19988</v>
      </c>
      <c r="N51" s="105"/>
      <c r="O51" s="132">
        <v>0.1</v>
      </c>
      <c r="R51" s="133"/>
    </row>
    <row r="52" spans="1:18" ht="22.7" customHeight="1" x14ac:dyDescent="0.2">
      <c r="A52" s="99"/>
      <c r="B52" s="100" t="s">
        <v>107</v>
      </c>
      <c r="C52" s="67" t="s">
        <v>108</v>
      </c>
      <c r="D52" s="93"/>
      <c r="E52" s="105">
        <v>0</v>
      </c>
      <c r="F52" s="105"/>
      <c r="G52" s="105">
        <v>0</v>
      </c>
      <c r="H52" s="105"/>
      <c r="I52" s="132">
        <v>0</v>
      </c>
      <c r="J52" s="95"/>
      <c r="K52" s="105">
        <v>9990</v>
      </c>
      <c r="L52" s="105"/>
      <c r="M52" s="105">
        <v>9991</v>
      </c>
      <c r="N52" s="105"/>
      <c r="O52" s="132">
        <v>0.05</v>
      </c>
      <c r="R52" s="133"/>
    </row>
    <row r="53" spans="1:18" ht="22.7" customHeight="1" x14ac:dyDescent="0.2">
      <c r="A53" s="99"/>
      <c r="B53" s="100" t="s">
        <v>109</v>
      </c>
      <c r="C53" s="67" t="s">
        <v>110</v>
      </c>
      <c r="D53" s="93"/>
      <c r="E53" s="105">
        <v>0</v>
      </c>
      <c r="F53" s="105"/>
      <c r="G53" s="105">
        <v>0</v>
      </c>
      <c r="H53" s="105"/>
      <c r="I53" s="132">
        <v>0</v>
      </c>
      <c r="J53" s="95"/>
      <c r="K53" s="105">
        <v>49905</v>
      </c>
      <c r="L53" s="105"/>
      <c r="M53" s="105">
        <v>49913</v>
      </c>
      <c r="N53" s="105"/>
      <c r="O53" s="132">
        <v>0.25</v>
      </c>
      <c r="R53" s="133"/>
    </row>
    <row r="54" spans="1:18" ht="22.7" customHeight="1" x14ac:dyDescent="0.2">
      <c r="A54" s="99"/>
      <c r="B54" s="100" t="s">
        <v>111</v>
      </c>
      <c r="C54" s="67" t="s">
        <v>95</v>
      </c>
      <c r="D54" s="93"/>
      <c r="E54" s="105">
        <v>59958</v>
      </c>
      <c r="F54" s="105"/>
      <c r="G54" s="105">
        <v>59959</v>
      </c>
      <c r="H54" s="105"/>
      <c r="I54" s="132">
        <v>0.31</v>
      </c>
      <c r="J54" s="95"/>
      <c r="K54" s="105">
        <v>59889</v>
      </c>
      <c r="L54" s="105"/>
      <c r="M54" s="105">
        <v>59884</v>
      </c>
      <c r="N54" s="105"/>
      <c r="O54" s="132">
        <v>0.3</v>
      </c>
      <c r="R54" s="133"/>
    </row>
    <row r="55" spans="1:18" ht="22.7" customHeight="1" x14ac:dyDescent="0.2">
      <c r="A55" s="99"/>
      <c r="B55" s="100" t="s">
        <v>114</v>
      </c>
      <c r="C55" s="67" t="s">
        <v>115</v>
      </c>
      <c r="D55" s="93"/>
      <c r="E55" s="105">
        <v>49930</v>
      </c>
      <c r="F55" s="105"/>
      <c r="G55" s="105">
        <v>49924</v>
      </c>
      <c r="H55" s="105"/>
      <c r="I55" s="131">
        <v>0.26</v>
      </c>
      <c r="J55" s="95"/>
      <c r="K55" s="105">
        <v>0</v>
      </c>
      <c r="L55" s="105"/>
      <c r="M55" s="105">
        <v>0</v>
      </c>
      <c r="N55" s="105"/>
      <c r="O55" s="130">
        <v>0</v>
      </c>
      <c r="R55" s="133"/>
    </row>
    <row r="56" spans="1:18" ht="22.7" customHeight="1" x14ac:dyDescent="0.2">
      <c r="A56" s="99" t="s">
        <v>29</v>
      </c>
      <c r="E56" s="108">
        <f>SUM(E19:E23,E24:E55)</f>
        <v>764647</v>
      </c>
      <c r="F56" s="109"/>
      <c r="G56" s="108">
        <f>SUM(G19:G23,G24:G55)</f>
        <v>764596</v>
      </c>
      <c r="H56" s="109"/>
      <c r="I56" s="136">
        <f>SUM(I19:I23,I24:I55)</f>
        <v>4.0100000000000007</v>
      </c>
      <c r="K56" s="108">
        <f>SUM(K19:K25,K28:K54)</f>
        <v>924306</v>
      </c>
      <c r="L56" s="109"/>
      <c r="M56" s="108">
        <f>SUM(M19:M25,M28:M54)</f>
        <v>924404</v>
      </c>
      <c r="N56" s="109"/>
      <c r="O56" s="110">
        <f>SUM(O43:O55,O19:O31)</f>
        <v>4.6499999999999995</v>
      </c>
      <c r="R56" s="133"/>
    </row>
    <row r="57" spans="1:18" ht="22.7" customHeight="1" thickBot="1" x14ac:dyDescent="0.25">
      <c r="A57" s="99" t="s">
        <v>42</v>
      </c>
      <c r="E57" s="111">
        <f>+E15+E56</f>
        <v>17248664</v>
      </c>
      <c r="F57" s="109"/>
      <c r="G57" s="111">
        <f>SUM(G15,G56)</f>
        <v>19072420</v>
      </c>
      <c r="H57" s="109"/>
      <c r="I57" s="127">
        <f>+I15+I56</f>
        <v>100</v>
      </c>
      <c r="K57" s="111">
        <f>+K15+K56</f>
        <v>17640571</v>
      </c>
      <c r="L57" s="109"/>
      <c r="M57" s="111">
        <f>SUM(M15,M56)</f>
        <v>19895127</v>
      </c>
      <c r="N57" s="109"/>
      <c r="O57" s="112">
        <f>+O15+O56</f>
        <v>100</v>
      </c>
      <c r="R57" s="133"/>
    </row>
    <row r="58" spans="1:18" ht="22.7" customHeight="1" thickTop="1" x14ac:dyDescent="0.2">
      <c r="A58" s="99"/>
      <c r="E58" s="113"/>
      <c r="G58" s="114"/>
      <c r="I58" s="128"/>
      <c r="K58" s="113"/>
      <c r="M58" s="114"/>
      <c r="O58" s="69"/>
      <c r="R58" s="133"/>
    </row>
    <row r="59" spans="1:18" ht="22.7" customHeight="1" x14ac:dyDescent="0.2">
      <c r="A59" s="107" t="s">
        <v>92</v>
      </c>
      <c r="B59" s="92"/>
      <c r="C59" s="92"/>
      <c r="D59" s="92"/>
      <c r="J59" s="92"/>
      <c r="O59" s="66"/>
    </row>
    <row r="60" spans="1:18" ht="21" customHeight="1" x14ac:dyDescent="0.2">
      <c r="O60" s="66"/>
    </row>
  </sheetData>
  <mergeCells count="14">
    <mergeCell ref="E39:I39"/>
    <mergeCell ref="A41:C41"/>
    <mergeCell ref="A8:C8"/>
    <mergeCell ref="A34:J34"/>
    <mergeCell ref="A35:J35"/>
    <mergeCell ref="A36:J36"/>
    <mergeCell ref="E38:I38"/>
    <mergeCell ref="K38:O38"/>
    <mergeCell ref="A1:J1"/>
    <mergeCell ref="A2:J2"/>
    <mergeCell ref="A3:J3"/>
    <mergeCell ref="E5:I5"/>
    <mergeCell ref="K5:O5"/>
    <mergeCell ref="E6:I6"/>
  </mergeCells>
  <pageMargins left="0.82677165354330717" right="0.39370078740157483" top="0.78740157480314965" bottom="0.39370078740157483" header="0.31496062992125984" footer="0.31496062992125984"/>
  <pageSetup paperSize="9" scale="66" orientation="landscape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9AF5-AE0D-4C05-ACCD-FC698F5201AA}">
  <dimension ref="A1:Q76"/>
  <sheetViews>
    <sheetView showGridLines="0" view="pageBreakPreview" zoomScaleNormal="100" zoomScaleSheetLayoutView="100" workbookViewId="0">
      <selection activeCell="D13" sqref="D13"/>
    </sheetView>
  </sheetViews>
  <sheetFormatPr defaultRowHeight="23.45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2.57031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1" customWidth="1"/>
    <col min="13" max="13" width="0.85546875" style="9" customWidth="1"/>
    <col min="14" max="14" width="9.140625" style="9"/>
    <col min="15" max="15" width="13.7109375" style="9" bestFit="1" customWidth="1"/>
    <col min="16" max="16384" width="9.140625" style="9"/>
  </cols>
  <sheetData>
    <row r="1" spans="1:17" s="21" customFormat="1" ht="23.45" customHeight="1" x14ac:dyDescent="0.2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21</v>
      </c>
      <c r="M1" s="9"/>
      <c r="N1" s="9"/>
      <c r="O1" s="9"/>
    </row>
    <row r="2" spans="1:17" s="21" customFormat="1" ht="23.45" customHeight="1" x14ac:dyDescent="0.2">
      <c r="A2" s="143" t="s">
        <v>50</v>
      </c>
      <c r="B2" s="143"/>
      <c r="C2" s="143"/>
      <c r="D2" s="143"/>
      <c r="E2" s="143"/>
      <c r="F2" s="143"/>
      <c r="G2" s="143"/>
      <c r="H2" s="143"/>
      <c r="I2" s="143"/>
      <c r="J2" s="143"/>
      <c r="K2" s="11"/>
      <c r="M2" s="9"/>
      <c r="N2" s="9"/>
      <c r="O2" s="9"/>
    </row>
    <row r="3" spans="1:17" s="21" customFormat="1" ht="23.45" customHeight="1" x14ac:dyDescent="0.2">
      <c r="A3" s="143" t="s">
        <v>71</v>
      </c>
      <c r="B3" s="143"/>
      <c r="C3" s="143"/>
      <c r="D3" s="143"/>
      <c r="E3" s="143"/>
      <c r="F3" s="143"/>
      <c r="G3" s="143"/>
      <c r="H3" s="143"/>
      <c r="I3" s="143"/>
      <c r="J3" s="143"/>
      <c r="K3" s="11"/>
      <c r="M3" s="9"/>
      <c r="N3" s="9"/>
      <c r="O3" s="9"/>
    </row>
    <row r="4" spans="1:17" s="21" customFormat="1" ht="23.45" customHeight="1" x14ac:dyDescent="0.2">
      <c r="A4" s="29" t="s">
        <v>78</v>
      </c>
      <c r="B4" s="12"/>
      <c r="C4" s="12"/>
      <c r="D4" s="12"/>
      <c r="E4" s="12"/>
      <c r="F4" s="12"/>
      <c r="G4" s="12"/>
      <c r="H4" s="3"/>
      <c r="I4" s="12"/>
      <c r="K4" s="11"/>
      <c r="M4" s="9"/>
      <c r="N4" s="9"/>
      <c r="O4" s="9"/>
    </row>
    <row r="5" spans="1:17" s="21" customFormat="1" ht="23.45" customHeight="1" x14ac:dyDescent="0.2">
      <c r="A5" s="29"/>
      <c r="B5" s="12"/>
      <c r="C5" s="12"/>
      <c r="D5" s="12"/>
      <c r="E5" s="12"/>
      <c r="F5" s="12"/>
      <c r="G5" s="12"/>
      <c r="H5" s="3"/>
      <c r="I5" s="12"/>
      <c r="K5" s="11"/>
      <c r="L5" s="7" t="s">
        <v>22</v>
      </c>
      <c r="M5" s="9"/>
      <c r="N5" s="9"/>
      <c r="O5" s="9"/>
    </row>
    <row r="6" spans="1:17" s="21" customFormat="1" ht="23.45" customHeight="1" x14ac:dyDescent="0.2">
      <c r="A6" s="2"/>
      <c r="B6" s="2"/>
      <c r="C6" s="2"/>
      <c r="D6" s="2"/>
      <c r="E6" s="12"/>
      <c r="F6" s="12"/>
      <c r="G6" s="2"/>
      <c r="H6" s="64" t="s">
        <v>0</v>
      </c>
      <c r="I6" s="13"/>
      <c r="J6" s="59">
        <v>2565</v>
      </c>
      <c r="K6" s="58"/>
      <c r="L6" s="59">
        <v>2564</v>
      </c>
      <c r="M6" s="9"/>
      <c r="N6" s="9"/>
      <c r="O6" s="9"/>
      <c r="Q6" s="9"/>
    </row>
    <row r="7" spans="1:17" s="21" customFormat="1" ht="23.45" customHeight="1" x14ac:dyDescent="0.2">
      <c r="A7" s="1" t="s">
        <v>8</v>
      </c>
      <c r="B7" s="2"/>
      <c r="C7" s="2"/>
      <c r="D7" s="2"/>
      <c r="E7" s="2"/>
      <c r="F7" s="2"/>
      <c r="G7" s="2"/>
      <c r="H7" s="3"/>
      <c r="I7" s="12"/>
      <c r="J7" s="12"/>
      <c r="K7" s="11"/>
      <c r="L7" s="12"/>
      <c r="M7" s="9"/>
      <c r="N7" s="9"/>
      <c r="O7" s="9"/>
    </row>
    <row r="8" spans="1:17" s="21" customFormat="1" ht="23.45" customHeight="1" x14ac:dyDescent="0.2">
      <c r="A8" s="15" t="s">
        <v>43</v>
      </c>
      <c r="B8" s="2"/>
      <c r="C8" s="2"/>
      <c r="D8" s="2"/>
      <c r="E8" s="2"/>
      <c r="F8" s="2"/>
      <c r="G8" s="2"/>
      <c r="H8" s="3">
        <v>10</v>
      </c>
      <c r="I8" s="33"/>
      <c r="J8" s="34">
        <v>245571</v>
      </c>
      <c r="K8" s="16"/>
      <c r="L8" s="34">
        <v>233585</v>
      </c>
      <c r="M8" s="9"/>
      <c r="N8" s="9"/>
      <c r="O8" s="9"/>
    </row>
    <row r="9" spans="1:17" s="21" customFormat="1" ht="23.45" customHeight="1" x14ac:dyDescent="0.2">
      <c r="A9" s="1" t="s">
        <v>30</v>
      </c>
      <c r="B9" s="2"/>
      <c r="C9" s="2"/>
      <c r="D9" s="2"/>
      <c r="E9" s="2"/>
      <c r="F9" s="2"/>
      <c r="G9" s="2"/>
      <c r="H9" s="3"/>
      <c r="I9" s="33"/>
      <c r="J9" s="25">
        <f>SUM(J8:J8)</f>
        <v>245571</v>
      </c>
      <c r="K9" s="16"/>
      <c r="L9" s="25">
        <f>SUM(L8:L8)</f>
        <v>233585</v>
      </c>
      <c r="M9" s="9"/>
      <c r="N9" s="9"/>
      <c r="O9" s="9"/>
    </row>
    <row r="10" spans="1:17" s="21" customFormat="1" ht="23.45" customHeight="1" x14ac:dyDescent="0.2">
      <c r="A10" s="1" t="s">
        <v>9</v>
      </c>
      <c r="B10" s="2"/>
      <c r="C10" s="2"/>
      <c r="D10" s="2"/>
      <c r="E10" s="2"/>
      <c r="F10" s="2"/>
      <c r="G10" s="2"/>
      <c r="H10" s="3"/>
      <c r="I10" s="33"/>
      <c r="J10" s="36"/>
      <c r="K10" s="16"/>
      <c r="L10" s="36"/>
      <c r="M10" s="9"/>
      <c r="N10" s="9"/>
      <c r="O10" s="9"/>
    </row>
    <row r="11" spans="1:17" s="21" customFormat="1" ht="23.45" customHeight="1" x14ac:dyDescent="0.2">
      <c r="A11" s="5" t="s">
        <v>44</v>
      </c>
      <c r="B11" s="2"/>
      <c r="C11" s="2"/>
      <c r="D11" s="2"/>
      <c r="E11" s="2"/>
      <c r="F11" s="2"/>
      <c r="G11" s="2"/>
      <c r="H11" s="3">
        <v>11</v>
      </c>
      <c r="I11" s="33"/>
      <c r="J11" s="33">
        <v>2373</v>
      </c>
      <c r="K11" s="16"/>
      <c r="L11" s="33">
        <v>2414</v>
      </c>
      <c r="M11" s="9"/>
      <c r="N11" s="9"/>
      <c r="O11" s="9"/>
    </row>
    <row r="12" spans="1:17" s="21" customFormat="1" ht="23.45" customHeight="1" x14ac:dyDescent="0.2">
      <c r="A12" s="6" t="s">
        <v>23</v>
      </c>
      <c r="B12" s="2"/>
      <c r="C12" s="2"/>
      <c r="D12" s="2"/>
      <c r="E12" s="2"/>
      <c r="F12" s="2"/>
      <c r="G12" s="2"/>
      <c r="H12" s="3">
        <v>11</v>
      </c>
      <c r="I12" s="33"/>
      <c r="J12" s="32">
        <v>763</v>
      </c>
      <c r="K12" s="16"/>
      <c r="L12" s="32">
        <v>822</v>
      </c>
      <c r="M12" s="9"/>
      <c r="N12" s="9"/>
      <c r="O12" s="9"/>
    </row>
    <row r="13" spans="1:17" s="21" customFormat="1" ht="23.45" customHeight="1" x14ac:dyDescent="0.2">
      <c r="A13" s="6" t="s">
        <v>24</v>
      </c>
      <c r="B13" s="2"/>
      <c r="C13" s="2"/>
      <c r="D13" s="2"/>
      <c r="E13" s="2"/>
      <c r="F13" s="2"/>
      <c r="G13" s="2"/>
      <c r="H13" s="3"/>
      <c r="I13" s="33"/>
      <c r="J13" s="33">
        <v>915</v>
      </c>
      <c r="K13" s="16"/>
      <c r="L13" s="33">
        <v>1107</v>
      </c>
      <c r="M13" s="9"/>
      <c r="N13" s="9"/>
      <c r="O13" s="9"/>
    </row>
    <row r="14" spans="1:17" s="21" customFormat="1" ht="23.45" customHeight="1" x14ac:dyDescent="0.2">
      <c r="A14" s="6" t="s">
        <v>25</v>
      </c>
      <c r="B14" s="2"/>
      <c r="C14" s="2"/>
      <c r="D14" s="2"/>
      <c r="E14" s="2"/>
      <c r="F14" s="2"/>
      <c r="G14" s="2"/>
      <c r="H14" s="3"/>
      <c r="I14" s="33"/>
      <c r="J14" s="33">
        <v>588</v>
      </c>
      <c r="K14" s="16"/>
      <c r="L14" s="33">
        <v>588</v>
      </c>
      <c r="M14" s="9"/>
      <c r="N14" s="9"/>
      <c r="O14" s="9"/>
    </row>
    <row r="15" spans="1:17" s="21" customFormat="1" ht="23.45" customHeight="1" x14ac:dyDescent="0.2">
      <c r="A15" s="5" t="s">
        <v>26</v>
      </c>
      <c r="B15" s="2"/>
      <c r="C15" s="2"/>
      <c r="D15" s="2"/>
      <c r="E15" s="2"/>
      <c r="F15" s="2"/>
      <c r="G15" s="2"/>
      <c r="H15" s="3"/>
      <c r="I15" s="33"/>
      <c r="J15" s="34">
        <v>2080</v>
      </c>
      <c r="K15" s="16"/>
      <c r="L15" s="34">
        <v>1714</v>
      </c>
      <c r="M15" s="9"/>
      <c r="N15" s="9"/>
      <c r="O15" s="9"/>
    </row>
    <row r="16" spans="1:17" s="21" customFormat="1" ht="23.45" customHeight="1" x14ac:dyDescent="0.2">
      <c r="A16" s="1" t="s">
        <v>10</v>
      </c>
      <c r="B16" s="2"/>
      <c r="C16" s="2"/>
      <c r="D16" s="2"/>
      <c r="E16" s="2"/>
      <c r="F16" s="2"/>
      <c r="G16" s="2"/>
      <c r="H16" s="3"/>
      <c r="I16" s="33"/>
      <c r="J16" s="35">
        <f>SUM(J11:J15)</f>
        <v>6719</v>
      </c>
      <c r="K16" s="16"/>
      <c r="L16" s="35">
        <f>SUM(L11:L15)</f>
        <v>6645</v>
      </c>
      <c r="M16" s="9"/>
      <c r="N16" s="9"/>
      <c r="O16" s="9"/>
    </row>
    <row r="17" spans="1:15" s="21" customFormat="1" ht="23.45" customHeight="1" x14ac:dyDescent="0.2">
      <c r="A17" s="29" t="s">
        <v>32</v>
      </c>
      <c r="B17" s="2"/>
      <c r="C17" s="2"/>
      <c r="D17" s="2"/>
      <c r="E17" s="2"/>
      <c r="F17" s="2"/>
      <c r="G17" s="2"/>
      <c r="H17" s="3"/>
      <c r="I17" s="33"/>
      <c r="J17" s="37">
        <f>SUM(J9,)-J16</f>
        <v>238852</v>
      </c>
      <c r="K17" s="16"/>
      <c r="L17" s="37">
        <f>SUM(L9,)-L16</f>
        <v>226940</v>
      </c>
      <c r="M17" s="9"/>
      <c r="N17" s="9"/>
      <c r="O17" s="9"/>
    </row>
    <row r="18" spans="1:15" s="21" customFormat="1" ht="23.45" customHeight="1" x14ac:dyDescent="0.2">
      <c r="A18" s="1" t="s">
        <v>130</v>
      </c>
      <c r="B18" s="2"/>
      <c r="C18" s="2"/>
      <c r="D18" s="2"/>
      <c r="E18" s="2"/>
      <c r="F18" s="2"/>
      <c r="G18" s="2"/>
      <c r="H18" s="3"/>
      <c r="I18" s="33"/>
      <c r="J18" s="36"/>
      <c r="K18" s="16"/>
      <c r="L18" s="36"/>
      <c r="M18" s="9"/>
      <c r="N18" s="9"/>
      <c r="O18" s="9"/>
    </row>
    <row r="19" spans="1:15" s="21" customFormat="1" ht="23.45" customHeight="1" x14ac:dyDescent="0.2">
      <c r="A19" s="2" t="s">
        <v>73</v>
      </c>
      <c r="B19" s="2"/>
      <c r="C19" s="2"/>
      <c r="D19" s="2"/>
      <c r="E19" s="2"/>
      <c r="F19" s="2"/>
      <c r="G19" s="2"/>
      <c r="H19" s="3"/>
      <c r="I19" s="33"/>
      <c r="J19" s="36">
        <v>-10</v>
      </c>
      <c r="K19" s="16"/>
      <c r="L19" s="36">
        <v>-18</v>
      </c>
      <c r="M19" s="9"/>
      <c r="N19" s="9"/>
      <c r="O19" s="9"/>
    </row>
    <row r="20" spans="1:15" s="21" customFormat="1" ht="23.45" customHeight="1" x14ac:dyDescent="0.2">
      <c r="A20" s="5" t="s">
        <v>129</v>
      </c>
      <c r="B20" s="2"/>
      <c r="C20" s="2"/>
      <c r="D20" s="2"/>
      <c r="E20" s="2"/>
      <c r="F20" s="2"/>
      <c r="G20" s="2"/>
      <c r="H20" s="3">
        <v>6</v>
      </c>
      <c r="I20" s="33"/>
      <c r="J20" s="38">
        <v>-430800</v>
      </c>
      <c r="K20" s="16"/>
      <c r="L20" s="38">
        <v>-930361</v>
      </c>
      <c r="M20" s="9"/>
      <c r="N20" s="9"/>
      <c r="O20" s="9"/>
    </row>
    <row r="21" spans="1:15" s="21" customFormat="1" ht="23.45" customHeight="1" x14ac:dyDescent="0.2">
      <c r="A21" s="1" t="s">
        <v>131</v>
      </c>
      <c r="B21" s="2"/>
      <c r="C21" s="2"/>
      <c r="D21" s="2"/>
      <c r="E21" s="2"/>
      <c r="F21" s="2"/>
      <c r="G21" s="2"/>
      <c r="H21" s="3"/>
      <c r="I21" s="33"/>
      <c r="J21" s="35">
        <f>SUM(J19:J20)</f>
        <v>-430810</v>
      </c>
      <c r="K21" s="16"/>
      <c r="L21" s="35">
        <f>SUM(L19:L20)</f>
        <v>-930379</v>
      </c>
      <c r="M21" s="9"/>
      <c r="N21" s="9"/>
      <c r="O21" s="9"/>
    </row>
    <row r="22" spans="1:15" s="21" customFormat="1" ht="23.45" customHeight="1" thickBot="1" x14ac:dyDescent="0.25">
      <c r="A22" s="29" t="s">
        <v>132</v>
      </c>
      <c r="B22" s="2"/>
      <c r="C22" s="2"/>
      <c r="D22" s="2"/>
      <c r="E22" s="2"/>
      <c r="F22" s="2"/>
      <c r="G22" s="2"/>
      <c r="H22" s="3"/>
      <c r="I22" s="33"/>
      <c r="J22" s="39">
        <f>SUM(J21,J17)</f>
        <v>-191958</v>
      </c>
      <c r="K22" s="16"/>
      <c r="L22" s="39">
        <f>SUM(L21,L17)</f>
        <v>-703439</v>
      </c>
      <c r="M22" s="9"/>
      <c r="N22" s="9"/>
      <c r="O22" s="9"/>
    </row>
    <row r="23" spans="1:15" s="21" customFormat="1" ht="23.45" customHeight="1" thickTop="1" x14ac:dyDescent="0.2">
      <c r="A23" s="6"/>
      <c r="B23" s="2"/>
      <c r="C23" s="2"/>
      <c r="D23" s="2"/>
      <c r="E23" s="2"/>
      <c r="F23" s="2"/>
      <c r="G23" s="2"/>
      <c r="H23" s="10"/>
      <c r="I23" s="9"/>
      <c r="J23" s="2"/>
      <c r="K23" s="11"/>
      <c r="M23" s="9"/>
      <c r="N23" s="9"/>
      <c r="O23" s="9"/>
    </row>
    <row r="24" spans="1:15" s="21" customFormat="1" ht="23.45" customHeight="1" x14ac:dyDescent="0.2">
      <c r="A24" s="2" t="s">
        <v>27</v>
      </c>
      <c r="B24" s="2"/>
      <c r="C24" s="2"/>
      <c r="D24" s="2"/>
      <c r="E24" s="2"/>
      <c r="F24" s="2"/>
      <c r="G24" s="2"/>
      <c r="H24" s="3"/>
      <c r="I24" s="2"/>
      <c r="J24" s="2"/>
      <c r="K24" s="11"/>
      <c r="M24" s="9"/>
      <c r="N24" s="9"/>
      <c r="O24" s="9"/>
    </row>
    <row r="25" spans="1:15" s="21" customFormat="1" ht="23.45" customHeight="1" x14ac:dyDescent="0.2">
      <c r="A25" s="9"/>
      <c r="B25" s="9"/>
      <c r="C25" s="9"/>
      <c r="D25" s="9"/>
      <c r="E25" s="9"/>
      <c r="F25" s="9"/>
      <c r="G25" s="9"/>
      <c r="H25" s="10"/>
      <c r="I25" s="9"/>
      <c r="K25" s="11"/>
      <c r="L25" s="7" t="s">
        <v>21</v>
      </c>
      <c r="M25" s="9"/>
      <c r="N25" s="9"/>
      <c r="O25" s="9"/>
    </row>
    <row r="26" spans="1:15" s="21" customFormat="1" ht="23.45" customHeight="1" x14ac:dyDescent="0.2">
      <c r="A26" s="143" t="s">
        <v>50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1"/>
      <c r="L26" s="115"/>
      <c r="M26" s="9"/>
      <c r="N26" s="9"/>
      <c r="O26" s="9"/>
    </row>
    <row r="27" spans="1:15" s="21" customFormat="1" ht="23.45" customHeight="1" x14ac:dyDescent="0.2">
      <c r="A27" s="143" t="s">
        <v>11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1"/>
      <c r="L27" s="115"/>
      <c r="M27" s="9"/>
      <c r="N27" s="9"/>
      <c r="O27" s="9"/>
    </row>
    <row r="28" spans="1:15" s="21" customFormat="1" ht="23.45" customHeight="1" x14ac:dyDescent="0.2">
      <c r="A28" s="29" t="str">
        <f>+A4</f>
        <v>สำหรับงวดสามเดือนสิ้นสุดวันที่ 31 มีนาคม 2565</v>
      </c>
      <c r="B28" s="29"/>
      <c r="C28" s="29"/>
      <c r="D28" s="29"/>
      <c r="E28" s="29"/>
      <c r="F28" s="29"/>
      <c r="G28" s="29"/>
      <c r="H28" s="29"/>
      <c r="I28" s="29"/>
      <c r="J28" s="29"/>
      <c r="K28" s="11"/>
      <c r="L28" s="115"/>
      <c r="M28" s="9"/>
      <c r="N28" s="9"/>
      <c r="O28" s="9"/>
    </row>
    <row r="29" spans="1:15" s="21" customFormat="1" ht="23.45" customHeight="1" x14ac:dyDescent="0.2">
      <c r="A29" s="12"/>
      <c r="B29" s="12"/>
      <c r="C29" s="12"/>
      <c r="D29" s="12"/>
      <c r="E29" s="12"/>
      <c r="F29" s="12"/>
      <c r="G29" s="12"/>
      <c r="H29" s="3"/>
      <c r="I29" s="12"/>
      <c r="K29" s="11"/>
      <c r="L29" s="7" t="s">
        <v>22</v>
      </c>
      <c r="M29" s="9"/>
      <c r="N29" s="9"/>
      <c r="O29" s="9"/>
    </row>
    <row r="30" spans="1:15" s="21" customFormat="1" ht="23.45" customHeight="1" x14ac:dyDescent="0.2">
      <c r="A30" s="2"/>
      <c r="B30" s="2"/>
      <c r="C30" s="2"/>
      <c r="D30" s="2"/>
      <c r="E30" s="12"/>
      <c r="F30" s="12"/>
      <c r="G30" s="2"/>
      <c r="H30" s="64" t="s">
        <v>0</v>
      </c>
      <c r="I30" s="13"/>
      <c r="J30" s="59">
        <v>2565</v>
      </c>
      <c r="K30" s="14"/>
      <c r="L30" s="59">
        <v>2564</v>
      </c>
      <c r="M30" s="9"/>
      <c r="N30" s="9"/>
      <c r="O30" s="9"/>
    </row>
    <row r="31" spans="1:15" s="21" customFormat="1" ht="23.45" customHeight="1" x14ac:dyDescent="0.2">
      <c r="A31" s="1" t="s">
        <v>146</v>
      </c>
      <c r="B31" s="2"/>
      <c r="C31" s="2"/>
      <c r="D31" s="2"/>
      <c r="E31" s="2"/>
      <c r="F31" s="2"/>
      <c r="G31" s="2"/>
      <c r="H31" s="3"/>
      <c r="I31" s="2"/>
      <c r="J31" s="12"/>
      <c r="K31" s="11"/>
      <c r="L31" s="12"/>
      <c r="M31" s="9"/>
      <c r="N31" s="9"/>
      <c r="O31" s="9"/>
    </row>
    <row r="32" spans="1:15" ht="23.45" customHeight="1" x14ac:dyDescent="0.2">
      <c r="A32" s="2" t="s">
        <v>32</v>
      </c>
      <c r="B32" s="2"/>
      <c r="C32" s="2"/>
      <c r="D32" s="2"/>
      <c r="E32" s="2"/>
      <c r="F32" s="2"/>
      <c r="G32" s="2"/>
      <c r="I32" s="2"/>
      <c r="J32" s="33">
        <f>+J17</f>
        <v>238852</v>
      </c>
      <c r="K32" s="16"/>
      <c r="L32" s="33">
        <f>+L17</f>
        <v>226940</v>
      </c>
    </row>
    <row r="33" spans="1:12" ht="23.45" customHeight="1" x14ac:dyDescent="0.2">
      <c r="A33" s="2" t="s">
        <v>73</v>
      </c>
      <c r="B33" s="2"/>
      <c r="C33" s="2"/>
      <c r="D33" s="2"/>
      <c r="E33" s="2"/>
      <c r="F33" s="2"/>
      <c r="G33" s="2"/>
      <c r="H33" s="3"/>
      <c r="I33" s="2"/>
      <c r="J33" s="33">
        <f>J19</f>
        <v>-10</v>
      </c>
      <c r="K33" s="16"/>
      <c r="L33" s="33">
        <v>-18</v>
      </c>
    </row>
    <row r="34" spans="1:12" ht="23.45" customHeight="1" x14ac:dyDescent="0.2">
      <c r="A34" s="2" t="s">
        <v>129</v>
      </c>
      <c r="B34" s="2"/>
      <c r="C34" s="2"/>
      <c r="D34" s="2"/>
      <c r="E34" s="2"/>
      <c r="F34" s="2"/>
      <c r="G34" s="2"/>
      <c r="H34" s="3">
        <v>6</v>
      </c>
      <c r="I34" s="2"/>
      <c r="J34" s="34">
        <f>+J20</f>
        <v>-430800</v>
      </c>
      <c r="K34" s="16"/>
      <c r="L34" s="34">
        <f>+L20</f>
        <v>-930361</v>
      </c>
    </row>
    <row r="35" spans="1:12" ht="23.45" customHeight="1" x14ac:dyDescent="0.2">
      <c r="A35" s="1" t="s">
        <v>133</v>
      </c>
      <c r="B35" s="2"/>
      <c r="C35" s="2"/>
      <c r="D35" s="2"/>
      <c r="E35" s="2"/>
      <c r="F35" s="2"/>
      <c r="G35" s="2"/>
      <c r="H35" s="3"/>
      <c r="I35" s="2"/>
      <c r="J35" s="24">
        <f>SUM(J32:J34)</f>
        <v>-191958</v>
      </c>
      <c r="K35" s="16"/>
      <c r="L35" s="24">
        <f>SUM(L32:L34)</f>
        <v>-703439</v>
      </c>
    </row>
    <row r="36" spans="1:12" ht="23.45" customHeight="1" x14ac:dyDescent="0.2">
      <c r="A36" s="116" t="s">
        <v>113</v>
      </c>
      <c r="B36" s="2"/>
      <c r="C36" s="2"/>
      <c r="D36" s="2"/>
      <c r="E36" s="2"/>
      <c r="F36" s="2"/>
      <c r="G36" s="2"/>
      <c r="H36" s="3">
        <v>8</v>
      </c>
      <c r="I36" s="2"/>
      <c r="J36" s="24">
        <v>-237747</v>
      </c>
      <c r="K36" s="16"/>
      <c r="L36" s="24">
        <v>0</v>
      </c>
    </row>
    <row r="37" spans="1:12" ht="23.45" customHeight="1" x14ac:dyDescent="0.2">
      <c r="A37" s="2" t="s">
        <v>55</v>
      </c>
      <c r="B37" s="2"/>
      <c r="C37" s="2"/>
      <c r="D37" s="2"/>
      <c r="E37" s="2"/>
      <c r="F37" s="2"/>
      <c r="G37" s="2"/>
      <c r="H37" s="3" t="s">
        <v>140</v>
      </c>
      <c r="I37" s="2"/>
      <c r="J37" s="34">
        <v>-244209</v>
      </c>
      <c r="K37" s="16"/>
      <c r="L37" s="34">
        <v>-417098</v>
      </c>
    </row>
    <row r="38" spans="1:12" ht="23.45" customHeight="1" x14ac:dyDescent="0.2">
      <c r="A38" s="1" t="s">
        <v>134</v>
      </c>
      <c r="B38" s="2"/>
      <c r="C38" s="2"/>
      <c r="D38" s="2"/>
      <c r="E38" s="2"/>
      <c r="F38" s="2"/>
      <c r="G38" s="2"/>
      <c r="H38" s="3"/>
      <c r="I38" s="2"/>
      <c r="J38" s="24">
        <f>SUM(J35:J37)</f>
        <v>-673914</v>
      </c>
      <c r="K38" s="16"/>
      <c r="L38" s="24">
        <f>SUM(L35:L37)</f>
        <v>-1120537</v>
      </c>
    </row>
    <row r="39" spans="1:12" ht="23.45" customHeight="1" x14ac:dyDescent="0.2">
      <c r="A39" s="2" t="s">
        <v>12</v>
      </c>
      <c r="B39" s="2"/>
      <c r="C39" s="2"/>
      <c r="D39" s="2"/>
      <c r="E39" s="2"/>
      <c r="F39" s="2"/>
      <c r="G39" s="2"/>
      <c r="H39" s="3"/>
      <c r="I39" s="2"/>
      <c r="J39" s="30">
        <v>20240191</v>
      </c>
      <c r="K39" s="16"/>
      <c r="L39" s="30">
        <v>21925482</v>
      </c>
    </row>
    <row r="40" spans="1:12" ht="23.45" customHeight="1" thickBot="1" x14ac:dyDescent="0.25">
      <c r="A40" s="1" t="s">
        <v>13</v>
      </c>
      <c r="B40" s="2"/>
      <c r="C40" s="2"/>
      <c r="D40" s="2"/>
      <c r="E40" s="2"/>
      <c r="F40" s="2"/>
      <c r="G40" s="2"/>
      <c r="H40" s="3"/>
      <c r="I40" s="2"/>
      <c r="J40" s="28">
        <f>SUM(J38:J39)</f>
        <v>19566277</v>
      </c>
      <c r="K40" s="16"/>
      <c r="L40" s="28">
        <f>SUM(L38:L39)</f>
        <v>20804945</v>
      </c>
    </row>
    <row r="41" spans="1:12" ht="23.45" customHeight="1" thickTop="1" x14ac:dyDescent="0.2">
      <c r="A41" s="2"/>
      <c r="B41" s="2"/>
      <c r="C41" s="2"/>
      <c r="D41" s="2"/>
      <c r="E41" s="2"/>
      <c r="F41" s="2"/>
      <c r="G41" s="2"/>
      <c r="H41" s="3"/>
      <c r="I41" s="2"/>
      <c r="J41" s="61">
        <f>J40-BS!I22</f>
        <v>0</v>
      </c>
      <c r="L41" s="61"/>
    </row>
    <row r="42" spans="1:12" ht="23.45" customHeight="1" x14ac:dyDescent="0.2">
      <c r="A42" s="2" t="s">
        <v>27</v>
      </c>
      <c r="B42" s="2"/>
      <c r="C42" s="2"/>
      <c r="D42" s="2"/>
      <c r="E42" s="2"/>
      <c r="F42" s="2"/>
      <c r="G42" s="2"/>
      <c r="H42" s="3"/>
      <c r="I42" s="2"/>
    </row>
    <row r="43" spans="1:12" ht="23.45" customHeight="1" x14ac:dyDescent="0.2">
      <c r="L43" s="7" t="s">
        <v>21</v>
      </c>
    </row>
    <row r="44" spans="1:12" ht="23.45" customHeight="1" x14ac:dyDescent="0.2">
      <c r="A44" s="143" t="s">
        <v>50</v>
      </c>
      <c r="B44" s="143"/>
      <c r="C44" s="143"/>
      <c r="D44" s="143"/>
      <c r="E44" s="143"/>
      <c r="F44" s="143"/>
      <c r="G44" s="143"/>
      <c r="H44" s="143"/>
      <c r="I44" s="143"/>
      <c r="J44" s="143"/>
    </row>
    <row r="45" spans="1:12" ht="23.45" customHeight="1" x14ac:dyDescent="0.2">
      <c r="A45" s="143" t="s">
        <v>14</v>
      </c>
      <c r="B45" s="143"/>
      <c r="C45" s="143"/>
      <c r="D45" s="143"/>
      <c r="E45" s="143"/>
      <c r="F45" s="143"/>
      <c r="G45" s="143"/>
      <c r="H45" s="143"/>
      <c r="I45" s="143"/>
      <c r="J45" s="143"/>
    </row>
    <row r="46" spans="1:12" ht="23.45" customHeight="1" x14ac:dyDescent="0.2">
      <c r="A46" s="29" t="str">
        <f>+A28</f>
        <v>สำหรับงวดสามเดือนสิ้นสุดวันที่ 31 มีนาคม 2565</v>
      </c>
      <c r="B46" s="29"/>
      <c r="C46" s="29"/>
      <c r="D46" s="29"/>
      <c r="E46" s="29"/>
      <c r="F46" s="29"/>
      <c r="G46" s="29"/>
      <c r="H46" s="29"/>
      <c r="I46" s="29"/>
      <c r="J46" s="29"/>
    </row>
    <row r="47" spans="1:12" ht="23.45" customHeight="1" x14ac:dyDescent="0.2">
      <c r="A47" s="12"/>
      <c r="B47" s="12"/>
      <c r="C47" s="12"/>
      <c r="D47" s="12"/>
      <c r="E47" s="12"/>
      <c r="F47" s="12"/>
      <c r="G47" s="12"/>
      <c r="H47" s="3"/>
      <c r="I47" s="12"/>
      <c r="L47" s="7" t="s">
        <v>22</v>
      </c>
    </row>
    <row r="48" spans="1:12" ht="23.45" customHeight="1" x14ac:dyDescent="0.2">
      <c r="B48" s="2"/>
      <c r="C48" s="2"/>
      <c r="D48" s="2"/>
      <c r="E48" s="2"/>
      <c r="F48" s="2"/>
      <c r="G48" s="2"/>
      <c r="H48" s="31"/>
      <c r="I48" s="13"/>
      <c r="J48" s="59">
        <v>2565</v>
      </c>
      <c r="L48" s="59">
        <v>2564</v>
      </c>
    </row>
    <row r="49" spans="1:12" ht="23.45" customHeight="1" x14ac:dyDescent="0.2">
      <c r="A49" s="1" t="s">
        <v>15</v>
      </c>
      <c r="B49" s="2"/>
      <c r="C49" s="2"/>
      <c r="D49" s="2"/>
      <c r="E49" s="2"/>
      <c r="F49" s="2"/>
      <c r="G49" s="2"/>
      <c r="H49" s="31"/>
      <c r="I49" s="13"/>
      <c r="J49" s="117"/>
      <c r="L49" s="59"/>
    </row>
    <row r="50" spans="1:12" ht="23.45" customHeight="1" x14ac:dyDescent="0.2">
      <c r="A50" s="18" t="s">
        <v>132</v>
      </c>
      <c r="B50" s="18"/>
      <c r="C50" s="18"/>
      <c r="D50" s="18"/>
      <c r="E50" s="18"/>
      <c r="F50" s="2"/>
      <c r="G50" s="2"/>
      <c r="H50" s="3"/>
      <c r="I50" s="2"/>
      <c r="J50" s="22">
        <f>+J35</f>
        <v>-191958</v>
      </c>
      <c r="K50" s="16"/>
      <c r="L50" s="22">
        <f>+L35</f>
        <v>-703439</v>
      </c>
    </row>
    <row r="51" spans="1:12" s="17" customFormat="1" ht="23.45" customHeight="1" x14ac:dyDescent="0.2">
      <c r="A51" s="18" t="s">
        <v>142</v>
      </c>
      <c r="B51" s="18"/>
      <c r="C51" s="18"/>
      <c r="D51" s="18"/>
      <c r="E51" s="18"/>
      <c r="F51" s="18"/>
      <c r="G51" s="18"/>
      <c r="H51" s="19"/>
      <c r="I51" s="18"/>
      <c r="J51" s="23"/>
      <c r="K51" s="20"/>
      <c r="L51" s="23"/>
    </row>
    <row r="52" spans="1:12" ht="23.45" customHeight="1" x14ac:dyDescent="0.2">
      <c r="A52" s="2" t="s">
        <v>69</v>
      </c>
      <c r="B52" s="2"/>
      <c r="C52" s="2"/>
      <c r="D52" s="2"/>
      <c r="E52" s="2"/>
      <c r="F52" s="2"/>
      <c r="G52" s="2"/>
      <c r="H52" s="3"/>
      <c r="I52" s="2"/>
      <c r="J52" s="24"/>
      <c r="K52" s="16"/>
      <c r="L52" s="24"/>
    </row>
    <row r="53" spans="1:12" ht="23.45" customHeight="1" x14ac:dyDescent="0.2">
      <c r="A53" s="2" t="s">
        <v>31</v>
      </c>
      <c r="B53" s="2"/>
      <c r="C53" s="2"/>
      <c r="D53" s="2"/>
      <c r="E53" s="2"/>
      <c r="F53" s="2"/>
      <c r="G53" s="2"/>
      <c r="H53" s="3"/>
      <c r="I53" s="2"/>
      <c r="J53" s="22">
        <v>-618361</v>
      </c>
      <c r="K53" s="16"/>
      <c r="L53" s="24">
        <v>-531696</v>
      </c>
    </row>
    <row r="54" spans="1:12" ht="23.45" customHeight="1" x14ac:dyDescent="0.2">
      <c r="A54" s="2" t="s">
        <v>49</v>
      </c>
      <c r="B54" s="2"/>
      <c r="C54" s="2"/>
      <c r="D54" s="2"/>
      <c r="E54" s="2"/>
      <c r="F54" s="2"/>
      <c r="G54" s="2"/>
      <c r="H54" s="3"/>
      <c r="I54" s="2"/>
      <c r="J54" s="22">
        <v>778340</v>
      </c>
      <c r="K54" s="16"/>
      <c r="L54" s="22">
        <v>684722</v>
      </c>
    </row>
    <row r="55" spans="1:12" ht="23.45" customHeight="1" x14ac:dyDescent="0.2">
      <c r="A55" s="2" t="s">
        <v>45</v>
      </c>
      <c r="B55" s="2"/>
      <c r="C55" s="2"/>
      <c r="D55" s="2"/>
      <c r="E55" s="2"/>
      <c r="F55" s="2"/>
      <c r="G55" s="2"/>
      <c r="H55" s="3"/>
      <c r="I55" s="2"/>
      <c r="J55" s="22">
        <v>-2141</v>
      </c>
      <c r="K55" s="16"/>
      <c r="L55" s="22">
        <v>-3481</v>
      </c>
    </row>
    <row r="56" spans="1:12" ht="23.45" customHeight="1" x14ac:dyDescent="0.2">
      <c r="A56" s="6" t="s">
        <v>74</v>
      </c>
      <c r="B56" s="2"/>
      <c r="C56" s="2"/>
      <c r="D56" s="2"/>
      <c r="E56" s="2"/>
      <c r="F56" s="2"/>
      <c r="G56" s="2"/>
      <c r="H56" s="3"/>
      <c r="I56" s="2"/>
      <c r="J56" s="22">
        <v>-155</v>
      </c>
      <c r="K56" s="16"/>
      <c r="L56" s="22">
        <v>-201</v>
      </c>
    </row>
    <row r="57" spans="1:12" ht="23.45" customHeight="1" x14ac:dyDescent="0.2">
      <c r="A57" s="2" t="s">
        <v>135</v>
      </c>
      <c r="B57" s="2"/>
      <c r="C57" s="2"/>
      <c r="D57" s="2"/>
      <c r="E57" s="2"/>
      <c r="F57" s="2"/>
      <c r="G57" s="2"/>
      <c r="H57" s="3"/>
      <c r="I57" s="2"/>
      <c r="J57" s="22">
        <v>10</v>
      </c>
      <c r="K57" s="16"/>
      <c r="L57" s="22">
        <v>18</v>
      </c>
    </row>
    <row r="58" spans="1:12" ht="23.45" customHeight="1" x14ac:dyDescent="0.2">
      <c r="A58" s="2" t="s">
        <v>46</v>
      </c>
      <c r="B58" s="2"/>
      <c r="C58" s="2"/>
      <c r="D58" s="2"/>
      <c r="E58" s="2"/>
      <c r="F58" s="2"/>
      <c r="G58" s="2"/>
      <c r="H58" s="3"/>
      <c r="I58" s="2"/>
      <c r="J58" s="22">
        <v>-244675</v>
      </c>
      <c r="K58" s="16"/>
      <c r="L58" s="22">
        <v>-232925</v>
      </c>
    </row>
    <row r="59" spans="1:12" ht="23.45" customHeight="1" x14ac:dyDescent="0.2">
      <c r="A59" s="2" t="s">
        <v>61</v>
      </c>
      <c r="B59" s="2"/>
      <c r="C59" s="2"/>
      <c r="D59" s="2"/>
      <c r="E59" s="2"/>
      <c r="F59" s="2"/>
      <c r="G59" s="2"/>
      <c r="H59" s="3"/>
      <c r="I59" s="2"/>
      <c r="J59" s="22">
        <v>332887</v>
      </c>
      <c r="K59" s="16"/>
      <c r="L59" s="22">
        <v>375230</v>
      </c>
    </row>
    <row r="60" spans="1:12" ht="23.45" customHeight="1" x14ac:dyDescent="0.2">
      <c r="A60" s="2" t="s">
        <v>136</v>
      </c>
      <c r="B60" s="4"/>
      <c r="C60" s="4"/>
      <c r="D60" s="4"/>
      <c r="E60" s="4"/>
      <c r="F60" s="4"/>
      <c r="G60" s="4"/>
      <c r="H60" s="8"/>
      <c r="I60" s="4"/>
      <c r="J60" s="24">
        <v>430800</v>
      </c>
      <c r="K60" s="16"/>
      <c r="L60" s="24">
        <v>930361</v>
      </c>
    </row>
    <row r="61" spans="1:12" ht="23.45" customHeight="1" x14ac:dyDescent="0.2">
      <c r="A61" s="1" t="s">
        <v>56</v>
      </c>
      <c r="B61" s="2"/>
      <c r="C61" s="2"/>
      <c r="D61" s="2"/>
      <c r="E61" s="2"/>
      <c r="F61" s="2"/>
      <c r="G61" s="2"/>
      <c r="H61" s="3"/>
      <c r="I61" s="2"/>
      <c r="J61" s="25">
        <f>SUM(J50:J60)</f>
        <v>484747</v>
      </c>
      <c r="K61" s="16"/>
      <c r="L61" s="25">
        <f>SUM(L50:L60)</f>
        <v>518589</v>
      </c>
    </row>
    <row r="62" spans="1:12" ht="23.45" customHeight="1" x14ac:dyDescent="0.2">
      <c r="A62" s="1" t="s">
        <v>47</v>
      </c>
      <c r="B62" s="2"/>
      <c r="C62" s="2"/>
      <c r="D62" s="2"/>
      <c r="E62" s="2"/>
      <c r="F62" s="2"/>
      <c r="G62" s="2"/>
      <c r="H62" s="3"/>
      <c r="I62" s="2"/>
      <c r="J62" s="24"/>
      <c r="K62" s="16"/>
      <c r="L62" s="24"/>
    </row>
    <row r="63" spans="1:12" ht="23.45" customHeight="1" x14ac:dyDescent="0.2">
      <c r="A63" s="2" t="s">
        <v>113</v>
      </c>
      <c r="B63" s="2"/>
      <c r="C63" s="2"/>
      <c r="D63" s="2"/>
      <c r="E63" s="2"/>
      <c r="F63" s="2"/>
      <c r="G63" s="2"/>
      <c r="H63" s="3"/>
      <c r="I63" s="2"/>
      <c r="J63" s="24">
        <f>J36</f>
        <v>-237747</v>
      </c>
      <c r="K63" s="16"/>
      <c r="L63" s="24">
        <v>0</v>
      </c>
    </row>
    <row r="64" spans="1:12" ht="23.45" customHeight="1" x14ac:dyDescent="0.2">
      <c r="A64" s="2" t="s">
        <v>59</v>
      </c>
      <c r="B64" s="2"/>
      <c r="C64" s="2"/>
      <c r="D64" s="2"/>
      <c r="E64" s="2"/>
      <c r="F64" s="2"/>
      <c r="G64" s="2"/>
      <c r="H64" s="3"/>
      <c r="I64" s="2"/>
      <c r="J64" s="60">
        <f>J37</f>
        <v>-244209</v>
      </c>
      <c r="K64" s="16"/>
      <c r="L64" s="60">
        <v>-417098</v>
      </c>
    </row>
    <row r="65" spans="1:15" ht="23.45" customHeight="1" x14ac:dyDescent="0.2">
      <c r="A65" s="1" t="s">
        <v>48</v>
      </c>
      <c r="B65" s="2"/>
      <c r="C65" s="2"/>
      <c r="D65" s="2"/>
      <c r="E65" s="2"/>
      <c r="F65" s="2"/>
      <c r="G65" s="2"/>
      <c r="H65" s="3"/>
      <c r="I65" s="2"/>
      <c r="J65" s="60">
        <f>SUM(J63:J64)</f>
        <v>-481956</v>
      </c>
      <c r="K65" s="16"/>
      <c r="L65" s="60">
        <f>SUM(L64)</f>
        <v>-417098</v>
      </c>
    </row>
    <row r="66" spans="1:15" ht="23.45" customHeight="1" x14ac:dyDescent="0.2">
      <c r="A66" s="1" t="s">
        <v>137</v>
      </c>
      <c r="B66" s="2"/>
      <c r="C66" s="2"/>
      <c r="D66" s="2"/>
      <c r="E66" s="2"/>
      <c r="F66" s="2"/>
      <c r="G66" s="2"/>
      <c r="H66" s="3"/>
      <c r="I66" s="2"/>
      <c r="J66" s="22">
        <f>SUM(J65,J61)</f>
        <v>2791</v>
      </c>
      <c r="K66" s="16"/>
      <c r="L66" s="22">
        <f>SUM(L65,L61)</f>
        <v>101491</v>
      </c>
    </row>
    <row r="67" spans="1:15" ht="23.45" customHeight="1" x14ac:dyDescent="0.2">
      <c r="A67" s="2" t="s">
        <v>57</v>
      </c>
      <c r="B67" s="2"/>
      <c r="C67" s="2"/>
      <c r="D67" s="2"/>
      <c r="E67" s="2"/>
      <c r="F67" s="2"/>
      <c r="G67" s="2"/>
      <c r="H67" s="3"/>
      <c r="I67" s="2"/>
      <c r="J67" s="26">
        <v>12836</v>
      </c>
      <c r="K67" s="16"/>
      <c r="L67" s="26">
        <v>5006</v>
      </c>
    </row>
    <row r="68" spans="1:15" ht="23.45" customHeight="1" thickBot="1" x14ac:dyDescent="0.25">
      <c r="A68" s="1" t="s">
        <v>75</v>
      </c>
      <c r="B68" s="2"/>
      <c r="C68" s="2"/>
      <c r="D68" s="2"/>
      <c r="E68" s="2" t="s">
        <v>20</v>
      </c>
      <c r="F68" s="2"/>
      <c r="G68" s="2"/>
      <c r="H68" s="3"/>
      <c r="I68" s="2"/>
      <c r="J68" s="27">
        <f>SUM(J66:J67)</f>
        <v>15627</v>
      </c>
      <c r="K68" s="16"/>
      <c r="L68" s="27">
        <f>SUM(L66:L67)</f>
        <v>106497</v>
      </c>
    </row>
    <row r="69" spans="1:15" ht="23.45" customHeight="1" thickTop="1" x14ac:dyDescent="0.2">
      <c r="A69" s="2"/>
      <c r="B69" s="2"/>
      <c r="C69" s="2"/>
      <c r="D69" s="2"/>
      <c r="E69" s="2"/>
      <c r="F69" s="2"/>
      <c r="G69" s="2"/>
      <c r="H69" s="3"/>
      <c r="I69" s="2"/>
      <c r="J69" s="22">
        <f>J68-BS!I11</f>
        <v>0</v>
      </c>
      <c r="K69" s="16"/>
      <c r="L69" s="22"/>
    </row>
    <row r="70" spans="1:15" s="2" customFormat="1" ht="23.45" customHeight="1" x14ac:dyDescent="0.2">
      <c r="A70" s="2" t="s">
        <v>27</v>
      </c>
      <c r="H70" s="3"/>
      <c r="K70" s="11"/>
      <c r="L70" s="21"/>
      <c r="M70" s="9"/>
      <c r="N70" s="9"/>
      <c r="O70" s="9"/>
    </row>
    <row r="71" spans="1:15" s="2" customFormat="1" ht="23.45" customHeight="1" x14ac:dyDescent="0.2">
      <c r="H71" s="3"/>
      <c r="K71" s="11"/>
      <c r="L71" s="21"/>
      <c r="M71" s="9"/>
      <c r="N71" s="9"/>
      <c r="O71" s="9"/>
    </row>
    <row r="72" spans="1:15" s="2" customFormat="1" ht="23.45" customHeight="1" x14ac:dyDescent="0.2">
      <c r="K72" s="11"/>
      <c r="L72" s="21"/>
      <c r="M72" s="9"/>
      <c r="N72" s="9"/>
      <c r="O72" s="9"/>
    </row>
    <row r="73" spans="1:15" s="2" customFormat="1" ht="23.45" customHeight="1" x14ac:dyDescent="0.2">
      <c r="K73" s="11"/>
      <c r="L73" s="21"/>
      <c r="M73" s="9"/>
      <c r="N73" s="9"/>
      <c r="O73" s="9"/>
    </row>
    <row r="74" spans="1:15" s="2" customFormat="1" ht="23.45" customHeight="1" x14ac:dyDescent="0.2">
      <c r="K74" s="11"/>
      <c r="L74" s="21"/>
      <c r="M74" s="9"/>
      <c r="N74" s="9"/>
      <c r="O74" s="9"/>
    </row>
    <row r="75" spans="1:15" ht="23.45" customHeight="1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15" ht="23.45" customHeight="1" x14ac:dyDescent="0.2">
      <c r="A76" s="2"/>
      <c r="B76" s="2"/>
      <c r="C76" s="2"/>
      <c r="D76" s="2"/>
      <c r="E76" s="2"/>
      <c r="F76" s="2"/>
      <c r="G76" s="2"/>
      <c r="H76" s="2"/>
      <c r="I76" s="2"/>
    </row>
  </sheetData>
  <mergeCells count="6">
    <mergeCell ref="A44:J44"/>
    <mergeCell ref="A45:J45"/>
    <mergeCell ref="A2:J2"/>
    <mergeCell ref="A3:J3"/>
    <mergeCell ref="A26:J26"/>
    <mergeCell ref="A27:J27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4" max="16383" man="1"/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A1C61D8C4E1DCB4F8B912A597D22A7E0" ma:contentTypeVersion="5" ma:contentTypeDescription="สร้างเอกสารใหม่" ma:contentTypeScope="" ma:versionID="076bc9a273d17d1ca13b6f66b41420a5">
  <xsd:schema xmlns:xsd="http://www.w3.org/2001/XMLSchema" xmlns:xs="http://www.w3.org/2001/XMLSchema" xmlns:p="http://schemas.microsoft.com/office/2006/metadata/properties" xmlns:ns2="9db623e1-ccd7-4933-a5d6-59ab2b743a80" targetNamespace="http://schemas.microsoft.com/office/2006/metadata/properties" ma:root="true" ma:fieldsID="67c00e0ff735ba547382fa9faa8adf4d" ns2:_="">
    <xsd:import namespace="9db623e1-ccd7-4933-a5d6-59ab2b743a80"/>
    <xsd:element name="properties">
      <xsd:complexType>
        <xsd:sequence>
          <xsd:element name="documentManagement">
            <xsd:complexType>
              <xsd:all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623e1-ccd7-4933-a5d6-59ab2b743a80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F2A9A4-F7C6-41DD-806E-1B6DBA6045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B340F3-B296-46B1-A350-6327B4EDA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623e1-ccd7-4933-a5d6-59ab2b743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53F7A5-5960-4F08-82E0-3D2A2FBC3DD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BS</vt:lpstr>
      <vt:lpstr>securities </vt:lpstr>
      <vt:lpstr>PL</vt:lpstr>
      <vt:lpstr>BS!Print_Area</vt:lpstr>
      <vt:lpstr>PL!Print_Area</vt:lpstr>
      <vt:lpstr>'securities '!Print_Area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2022-05-09T11:36:11Z</cp:lastPrinted>
  <dcterms:created xsi:type="dcterms:W3CDTF">2007-04-20T07:22:18Z</dcterms:created>
  <dcterms:modified xsi:type="dcterms:W3CDTF">2025-12-18T09:56:19Z</dcterms:modified>
</cp:coreProperties>
</file>